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5" yWindow="3675" windowWidth="21600" windowHeight="11385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C5" i="3" l="1"/>
  <c r="D18" i="3"/>
  <c r="C18" i="3"/>
  <c r="F49" i="3"/>
  <c r="F51" i="3"/>
  <c r="F44" i="3"/>
  <c r="F39" i="3"/>
  <c r="F36" i="3"/>
  <c r="F30" i="3"/>
  <c r="F23" i="3"/>
  <c r="F18" i="3"/>
  <c r="F6" i="3"/>
  <c r="B13" i="3"/>
  <c r="B22" i="4" l="1"/>
  <c r="B9" i="4"/>
  <c r="F11" i="4" l="1"/>
  <c r="D18" i="4"/>
  <c r="D39" i="3" l="1"/>
  <c r="D51" i="3"/>
  <c r="D49" i="3"/>
  <c r="D28" i="3"/>
  <c r="D13" i="3"/>
  <c r="F22" i="4"/>
  <c r="D22" i="4"/>
  <c r="F9" i="4"/>
  <c r="D9" i="4"/>
  <c r="B51" i="3"/>
  <c r="B49" i="3"/>
  <c r="I17" i="4"/>
  <c r="H17" i="4"/>
  <c r="D44" i="3" l="1"/>
  <c r="I48" i="3" l="1"/>
  <c r="B28" i="4"/>
  <c r="B44" i="3"/>
  <c r="B23" i="3"/>
  <c r="H25" i="4" l="1"/>
  <c r="B11" i="4"/>
  <c r="D23" i="3" l="1"/>
  <c r="I27" i="3"/>
  <c r="I37" i="4" l="1"/>
  <c r="H37" i="4"/>
  <c r="I33" i="4"/>
  <c r="H33" i="4"/>
  <c r="I32" i="4"/>
  <c r="H32" i="4"/>
  <c r="I31" i="4"/>
  <c r="H31" i="4"/>
  <c r="I30" i="4"/>
  <c r="H30" i="4"/>
  <c r="I26" i="4"/>
  <c r="H26" i="4"/>
  <c r="I25" i="4"/>
  <c r="C25" i="4"/>
  <c r="I24" i="4"/>
  <c r="H24" i="4"/>
  <c r="C24" i="4"/>
  <c r="I23" i="4"/>
  <c r="H23" i="4"/>
  <c r="I22" i="4"/>
  <c r="H22" i="4"/>
  <c r="I21" i="4"/>
  <c r="H21" i="4"/>
  <c r="I20" i="4"/>
  <c r="H20" i="4"/>
  <c r="I19" i="4"/>
  <c r="H19" i="4"/>
  <c r="B8" i="4"/>
  <c r="C17" i="4" s="1"/>
  <c r="I16" i="4"/>
  <c r="H16" i="4"/>
  <c r="I15" i="4"/>
  <c r="H15" i="4"/>
  <c r="I14" i="4"/>
  <c r="H13" i="4"/>
  <c r="I12" i="4"/>
  <c r="H12" i="4"/>
  <c r="D11" i="4"/>
  <c r="D8" i="4" s="1"/>
  <c r="I10" i="4"/>
  <c r="H10" i="4"/>
  <c r="I9" i="4"/>
  <c r="H9" i="4"/>
  <c r="H11" i="4" l="1"/>
  <c r="F8" i="4"/>
  <c r="I18" i="4"/>
  <c r="E17" i="4"/>
  <c r="I11" i="4"/>
  <c r="H28" i="4"/>
  <c r="H29" i="4"/>
  <c r="H18" i="4"/>
  <c r="B7" i="4"/>
  <c r="C33" i="4" s="1"/>
  <c r="C23" i="4"/>
  <c r="I28" i="4"/>
  <c r="I29" i="4"/>
  <c r="F7" i="4" l="1"/>
  <c r="G33" i="4" s="1"/>
  <c r="G17" i="4"/>
  <c r="C30" i="4"/>
  <c r="D7" i="4"/>
  <c r="E12" i="4" s="1"/>
  <c r="H8" i="4"/>
  <c r="I8" i="4"/>
  <c r="C20" i="4"/>
  <c r="C18" i="4"/>
  <c r="C10" i="4"/>
  <c r="C31" i="4"/>
  <c r="C21" i="4"/>
  <c r="C22" i="4"/>
  <c r="C14" i="4"/>
  <c r="C19" i="4"/>
  <c r="C15" i="4"/>
  <c r="C13" i="4"/>
  <c r="C9" i="4"/>
  <c r="C8" i="4"/>
  <c r="C11" i="4"/>
  <c r="C29" i="4"/>
  <c r="C16" i="4"/>
  <c r="C12" i="4"/>
  <c r="C26" i="4"/>
  <c r="C28" i="4"/>
  <c r="I7" i="3"/>
  <c r="I8" i="3"/>
  <c r="I9" i="3"/>
  <c r="I10" i="3"/>
  <c r="I11" i="3"/>
  <c r="I12" i="3"/>
  <c r="I14" i="3"/>
  <c r="I19" i="3"/>
  <c r="I20" i="3"/>
  <c r="I22" i="3"/>
  <c r="I24" i="3"/>
  <c r="I26" i="3"/>
  <c r="I31" i="3"/>
  <c r="I32" i="3"/>
  <c r="I33" i="3"/>
  <c r="I34" i="3"/>
  <c r="I35" i="3"/>
  <c r="I37" i="3"/>
  <c r="I38" i="3"/>
  <c r="I40" i="3"/>
  <c r="I41" i="3"/>
  <c r="I42" i="3"/>
  <c r="I43" i="3"/>
  <c r="I45" i="3"/>
  <c r="I47" i="3"/>
  <c r="I50" i="3"/>
  <c r="I52" i="3"/>
  <c r="I53" i="3"/>
  <c r="I54" i="3"/>
  <c r="H7" i="3"/>
  <c r="H8" i="3"/>
  <c r="H10" i="3"/>
  <c r="H12" i="3"/>
  <c r="H14" i="3"/>
  <c r="H20" i="3"/>
  <c r="H31" i="3"/>
  <c r="H32" i="3"/>
  <c r="H33" i="3"/>
  <c r="H35" i="3"/>
  <c r="H37" i="3"/>
  <c r="H38" i="3"/>
  <c r="H40" i="3"/>
  <c r="H41" i="3"/>
  <c r="H42" i="3"/>
  <c r="H43" i="3"/>
  <c r="H45" i="3"/>
  <c r="H50" i="3"/>
  <c r="H52" i="3"/>
  <c r="H53" i="3"/>
  <c r="H54" i="3"/>
  <c r="B28" i="3"/>
  <c r="F28" i="3"/>
  <c r="F15" i="3"/>
  <c r="D15" i="3"/>
  <c r="B6" i="3"/>
  <c r="G13" i="4" l="1"/>
  <c r="G20" i="4"/>
  <c r="G28" i="4"/>
  <c r="G11" i="4"/>
  <c r="G25" i="4"/>
  <c r="G10" i="4"/>
  <c r="H7" i="4"/>
  <c r="G26" i="4"/>
  <c r="G32" i="4"/>
  <c r="G12" i="4"/>
  <c r="G21" i="4"/>
  <c r="G30" i="4"/>
  <c r="G18" i="4"/>
  <c r="G29" i="4"/>
  <c r="G14" i="4"/>
  <c r="G16" i="4"/>
  <c r="G9" i="4"/>
  <c r="G19" i="4"/>
  <c r="G22" i="4"/>
  <c r="G8" i="4"/>
  <c r="G24" i="4"/>
  <c r="G31" i="4"/>
  <c r="E14" i="4"/>
  <c r="E24" i="4"/>
  <c r="E16" i="4"/>
  <c r="E22" i="4"/>
  <c r="E18" i="4"/>
  <c r="E13" i="4"/>
  <c r="E11" i="4"/>
  <c r="E9" i="4"/>
  <c r="E30" i="4"/>
  <c r="E25" i="4"/>
  <c r="E26" i="4"/>
  <c r="E10" i="4"/>
  <c r="E29" i="4"/>
  <c r="E33" i="4"/>
  <c r="E21" i="4"/>
  <c r="I7" i="4"/>
  <c r="E28" i="4"/>
  <c r="E20" i="4"/>
  <c r="E8" i="4"/>
  <c r="E32" i="4"/>
  <c r="E19" i="4"/>
  <c r="E31" i="4"/>
  <c r="I23" i="3"/>
  <c r="H44" i="3"/>
  <c r="I44" i="3"/>
  <c r="D6" i="3" l="1"/>
  <c r="B39" i="3" l="1"/>
  <c r="D36" i="3"/>
  <c r="B36" i="3"/>
  <c r="D30" i="3"/>
  <c r="B30" i="3"/>
  <c r="H30" i="3" s="1"/>
  <c r="B18" i="3"/>
  <c r="B5" i="3" l="1"/>
  <c r="H36" i="3"/>
  <c r="I36" i="3"/>
  <c r="I49" i="3"/>
  <c r="H49" i="3"/>
  <c r="H18" i="3"/>
  <c r="I18" i="3"/>
  <c r="F5" i="3"/>
  <c r="I6" i="3"/>
  <c r="H6" i="3"/>
  <c r="I13" i="3"/>
  <c r="H13" i="3"/>
  <c r="I30" i="3"/>
  <c r="I39" i="3"/>
  <c r="H39" i="3"/>
  <c r="I51" i="3"/>
  <c r="H51" i="3"/>
  <c r="D5" i="3"/>
  <c r="E39" i="3" l="1"/>
  <c r="E23" i="3"/>
  <c r="I5" i="3"/>
  <c r="E44" i="3"/>
  <c r="E15" i="3"/>
  <c r="E6" i="3"/>
  <c r="E36" i="3"/>
  <c r="E30" i="3"/>
  <c r="E49" i="3"/>
  <c r="E18" i="3"/>
  <c r="E51" i="3"/>
  <c r="E13" i="3"/>
  <c r="C49" i="3"/>
  <c r="C39" i="3"/>
  <c r="C30" i="3"/>
  <c r="H5" i="3"/>
  <c r="C51" i="3"/>
  <c r="C44" i="3"/>
  <c r="C36" i="3"/>
  <c r="C13" i="3"/>
  <c r="C6" i="3"/>
  <c r="G51" i="3"/>
  <c r="G30" i="3"/>
  <c r="G6" i="3"/>
  <c r="G15" i="3"/>
  <c r="G44" i="3"/>
  <c r="G36" i="3"/>
  <c r="G18" i="3"/>
  <c r="G49" i="3"/>
  <c r="G13" i="3"/>
  <c r="G39" i="3"/>
  <c r="G23" i="3"/>
  <c r="C15" i="3"/>
  <c r="C23" i="3"/>
  <c r="E5" i="3" l="1"/>
</calcChain>
</file>

<file path=xl/sharedStrings.xml><?xml version="1.0" encoding="utf-8"?>
<sst xmlns="http://schemas.openxmlformats.org/spreadsheetml/2006/main" count="172" uniqueCount="119">
  <si>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</si>
  <si>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</si>
  <si>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</si>
  <si>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</si>
  <si>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</si>
  <si>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</si>
  <si>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</si>
  <si>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</si>
  <si>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</si>
  <si>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</si>
  <si>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</si>
  <si>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</si>
  <si>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</si>
  <si>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</si>
  <si>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</si>
  <si>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</si>
  <si>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</si>
  <si>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</si>
  <si>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</si>
  <si>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</si>
  <si>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</si>
  <si>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</si>
  <si>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</si>
  <si>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</si>
  <si>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</si>
  <si>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</si>
  <si>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</si>
  <si>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</si>
  <si>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</si>
  <si>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</si>
  <si>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</si>
  <si>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</si>
  <si>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</si>
  <si>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</si>
  <si>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</si>
  <si>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</si>
  <si>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</si>
  <si>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</si>
  <si>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</si>
  <si>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</si>
  <si>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</si>
  <si>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</si>
  <si>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</si>
  <si>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</si>
  <si>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</si>
  <si>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</si>
  <si>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</si>
  <si>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</si>
  <si>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</si>
  <si>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</si>
  <si>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</si>
  <si>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</si>
  <si>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</si>
  <si>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</si>
  <si>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</si>
  <si>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</si>
  <si>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</si>
  <si>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</si>
  <si>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</si>
  <si>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</si>
  <si>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</si>
  <si>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</si>
  <si>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</si>
  <si>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</si>
  <si>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</si>
  <si>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</si>
  <si>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</si>
  <si>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</si>
  <si>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</si>
  <si>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</si>
  <si>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</si>
  <si>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</si>
  <si>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</si>
  <si>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</si>
  <si>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</si>
  <si>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</si>
  <si>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</si>
  <si>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</si>
  <si>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</si>
  <si>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</si>
  <si>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</si>
  <si>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</si>
  <si>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</si>
  <si>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</si>
  <si>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</si>
  <si>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</si>
  <si>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</si>
  <si>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</si>
  <si>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</si>
  <si>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</si>
  <si>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</si>
  <si>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Р А С Х О Д Ы -всего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</si>
  <si>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</si>
  <si>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</si>
  <si>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</si>
  <si>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</si>
  <si>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</si>
  <si>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</si>
  <si>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</si>
  <si>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</si>
  <si>
    <t>УСН</t>
  </si>
  <si>
    <t>Физическая культура</t>
  </si>
  <si>
    <t>Защита населения и территории от чрезвычайных ситуаций природного и техногенного характера, пожарная безопасность</t>
  </si>
  <si>
    <t>Благоустройство</t>
  </si>
  <si>
    <t>ОХРАНА ОКРУЖАЮЩЕЙ СРЕДЫ</t>
  </si>
  <si>
    <t>Сбор, удаление отходов и очистка сточных вод</t>
  </si>
  <si>
    <t>Спорт высших достижений</t>
  </si>
  <si>
    <t>X</t>
  </si>
  <si>
    <t>х</t>
  </si>
  <si>
    <t>Другие вопросы в области жилищно-коммунального хозяйства</t>
  </si>
  <si>
    <t>Х</t>
  </si>
  <si>
    <t>Другие вопросы в области физической культуры и спорта</t>
  </si>
  <si>
    <t>ЗАДОЛЖЕННОСТЬ И ПЕРЕРАСЧЕТЫ ПО ОТМЕНЕННЫМ НАЛОГАМ, СБОРАМ И ИНЫМ ОБЯЗАТЕЛЬНЫМ ПЛАТЕЖАМ</t>
  </si>
  <si>
    <t>Факт на 01.07.2024 (отчетный) год</t>
  </si>
  <si>
    <t>План на 2025 год по состоянию на 01.07.2025 (текущий) год</t>
  </si>
  <si>
    <t>Факт на 01.07.2025 (текущий) год</t>
  </si>
  <si>
    <t>Информация об исполнении  бюджета Кемского муниципального района за 1 полугодие 2025 года</t>
  </si>
  <si>
    <t>Факт на 01.07.2024 отчетный год</t>
  </si>
  <si>
    <t>План на 2025 год по состоянию на 01.07.2025 (текущий 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</si>
</sst>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&quot;###,##0"/>
    <numFmt numFmtId="165" formatCode="#,##0\ _₽"/>
    <numFmt numFmtId="166" formatCode="#,###.0"/>
    <numFmt numFmtId="167" formatCode="#,##0.0"/>
  </numFmts>
  <fonts count="11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0" fillId="0" borderId="0" xfId="0" applyFill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2" borderId="0" xfId="0" applyFill="1"/>
    <xf numFmtId="0" fontId="4" fillId="0" borderId="4" xfId="0" applyFont="1" applyBorder="1" applyAlignment="1">
      <alignment horizontal="center" wrapText="1"/>
    </xf>
    <xf numFmtId="0" fontId="8" fillId="3" borderId="2" xfId="0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/>
    </xf>
    <xf numFmtId="1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wrapText="1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2" fillId="2" borderId="3" xfId="0" applyFont="1" applyFill="1" applyBorder="1" applyAlignment="1">
      <alignment wrapText="1"/>
    </xf>
    <xf numFmtId="164" fontId="4" fillId="2" borderId="3" xfId="0" applyNumberFormat="1" applyFont="1" applyFill="1" applyBorder="1" applyAlignment="1">
      <alignment horizontal="center" vertical="center" wrapText="1"/>
    </xf>
    <xf numFmtId="167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" fontId="7" fillId="2" borderId="2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Alignment="1">
      <alignment horizont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/>
    </xf>
    <xf numFmtId="166" fontId="0" fillId="2" borderId="0" xfId="0" applyNumberFormat="1" applyFill="1"/>
    <xf numFmtId="0" fontId="6" fillId="2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C30" sqref="C30"/>
    </sheetView>
  </sheetViews>
  <sheetFormatPr defaultRowHeight="12.75" x14ac:dyDescent="0.2"/>
  <cols>
    <col min="1" max="1" width="37.7109375" style="1" customWidth="1"/>
    <col min="2" max="2" width="17.5703125" style="24" customWidth="1"/>
    <col min="3" max="3" width="17.5703125" style="1" customWidth="1"/>
    <col min="4" max="4" width="17.5703125" style="24" customWidth="1"/>
    <col min="5" max="5" width="17.5703125" style="1" customWidth="1"/>
    <col min="6" max="6" width="17.5703125" style="24" customWidth="1"/>
    <col min="7" max="9" width="17.5703125" style="1" customWidth="1"/>
    <col min="10" max="16384" width="9.140625" style="1"/>
  </cols>
  <sheetData>
    <row r="1" spans="1:9" ht="15" x14ac:dyDescent="0.25">
      <c r="A1" s="70" t="s">
        <v>116</v>
      </c>
      <c r="B1" s="71"/>
      <c r="C1" s="71"/>
      <c r="D1" s="71"/>
      <c r="E1" s="71"/>
      <c r="F1" s="71"/>
      <c r="G1" s="71"/>
      <c r="H1" s="71"/>
      <c r="I1" s="71"/>
    </row>
    <row r="3" spans="1:9" ht="14.25" x14ac:dyDescent="0.2">
      <c r="A3" s="69" t="s">
        <v>97</v>
      </c>
      <c r="B3" s="69"/>
      <c r="C3" s="69"/>
      <c r="D3" s="69"/>
      <c r="E3" s="69"/>
      <c r="F3" s="69"/>
      <c r="G3" s="69"/>
      <c r="H3" s="69"/>
      <c r="I3" s="69"/>
    </row>
    <row r="4" spans="1:9" ht="15" x14ac:dyDescent="0.25">
      <c r="I4" s="2" t="s">
        <v>80</v>
      </c>
    </row>
    <row r="5" spans="1:9" ht="71.25" x14ac:dyDescent="0.2">
      <c r="A5" s="3" t="s">
        <v>0</v>
      </c>
      <c r="B5" s="22" t="s">
        <v>113</v>
      </c>
      <c r="C5" s="3" t="s">
        <v>1</v>
      </c>
      <c r="D5" s="22" t="s">
        <v>114</v>
      </c>
      <c r="E5" s="3" t="s">
        <v>2</v>
      </c>
      <c r="F5" s="22" t="s">
        <v>115</v>
      </c>
      <c r="G5" s="3" t="s">
        <v>2</v>
      </c>
      <c r="H5" s="3" t="s">
        <v>3</v>
      </c>
      <c r="I5" s="3" t="s">
        <v>4</v>
      </c>
    </row>
    <row r="6" spans="1:9" ht="15.75" thickBot="1" x14ac:dyDescent="0.3">
      <c r="A6" s="25" t="s">
        <v>5</v>
      </c>
      <c r="B6" s="48" t="s">
        <v>6</v>
      </c>
      <c r="C6" s="25" t="s">
        <v>7</v>
      </c>
      <c r="D6" s="48" t="s">
        <v>8</v>
      </c>
      <c r="E6" s="25" t="s">
        <v>9</v>
      </c>
      <c r="F6" s="48" t="s">
        <v>10</v>
      </c>
      <c r="G6" s="25" t="s">
        <v>11</v>
      </c>
      <c r="H6" s="25" t="s">
        <v>12</v>
      </c>
      <c r="I6" s="25" t="s">
        <v>13</v>
      </c>
    </row>
    <row r="7" spans="1:9" s="13" customFormat="1" ht="15" thickBot="1" x14ac:dyDescent="0.25">
      <c r="A7" s="31" t="s">
        <v>37</v>
      </c>
      <c r="B7" s="56">
        <f>B8+B28</f>
        <v>400878.05500000005</v>
      </c>
      <c r="C7" s="32">
        <v>100</v>
      </c>
      <c r="D7" s="56">
        <f>D8+D28</f>
        <v>976571.7</v>
      </c>
      <c r="E7" s="32">
        <v>100</v>
      </c>
      <c r="F7" s="56">
        <f>F8+F28</f>
        <v>510147.7</v>
      </c>
      <c r="G7" s="32">
        <v>100</v>
      </c>
      <c r="H7" s="53">
        <f t="shared" ref="H7:H15" si="0">F7/B7*100-100</f>
        <v>27.257577120304049</v>
      </c>
      <c r="I7" s="33">
        <f>F7/D7*100</f>
        <v>52.238632350292356</v>
      </c>
    </row>
    <row r="8" spans="1:9" s="24" customFormat="1" ht="28.5" x14ac:dyDescent="0.2">
      <c r="A8" s="45" t="s">
        <v>14</v>
      </c>
      <c r="B8" s="65">
        <f>B9+B11+B16+B18+B22+B24+B25+B26+B27</f>
        <v>163072.35500000004</v>
      </c>
      <c r="C8" s="47">
        <f>B8*100/B7</f>
        <v>40.678793205579694</v>
      </c>
      <c r="D8" s="65">
        <f>D9+D11+D16+D18+D22+D24+D25+D26+D27</f>
        <v>428877</v>
      </c>
      <c r="E8" s="65">
        <f>D8*100/D7</f>
        <v>43.916591070578846</v>
      </c>
      <c r="F8" s="65">
        <f>F9+F11+F16+F18+F22+F24+F25+F26+F27</f>
        <v>253485.7</v>
      </c>
      <c r="G8" s="47">
        <f>F8*100/F7</f>
        <v>49.688688197555337</v>
      </c>
      <c r="H8" s="54">
        <f t="shared" si="0"/>
        <v>55.443698596245781</v>
      </c>
      <c r="I8" s="46">
        <f t="shared" ref="I8:I26" si="1">F8/D8*100</f>
        <v>59.10452180928332</v>
      </c>
    </row>
    <row r="9" spans="1:9" s="24" customFormat="1" ht="15" x14ac:dyDescent="0.25">
      <c r="A9" s="34" t="s">
        <v>15</v>
      </c>
      <c r="B9" s="40">
        <f>SUM(B10)</f>
        <v>116326.39999999999</v>
      </c>
      <c r="C9" s="36">
        <f>B9*100/B7</f>
        <v>29.017901715772389</v>
      </c>
      <c r="D9" s="40">
        <f>D10</f>
        <v>333436.79999999999</v>
      </c>
      <c r="E9" s="40">
        <f>D9*100/D7</f>
        <v>34.143606659910382</v>
      </c>
      <c r="F9" s="40">
        <f>F10</f>
        <v>167972.7</v>
      </c>
      <c r="G9" s="36">
        <f>F9*100/F7</f>
        <v>32.926287818214213</v>
      </c>
      <c r="H9" s="55">
        <f t="shared" si="0"/>
        <v>44.397746341329253</v>
      </c>
      <c r="I9" s="35">
        <f t="shared" si="1"/>
        <v>50.376173235827601</v>
      </c>
    </row>
    <row r="10" spans="1:9" s="24" customFormat="1" ht="15" x14ac:dyDescent="0.25">
      <c r="A10" s="34" t="s">
        <v>16</v>
      </c>
      <c r="B10" s="40">
        <v>116326.39999999999</v>
      </c>
      <c r="C10" s="36">
        <f>B10*100/B7</f>
        <v>29.017901715772389</v>
      </c>
      <c r="D10" s="40">
        <v>333436.79999999999</v>
      </c>
      <c r="E10" s="40">
        <f>D10*100/D7</f>
        <v>34.143606659910382</v>
      </c>
      <c r="F10" s="40">
        <v>167972.7</v>
      </c>
      <c r="G10" s="36">
        <f>F10*100/F7</f>
        <v>32.926287818214213</v>
      </c>
      <c r="H10" s="55">
        <f t="shared" si="0"/>
        <v>44.397746341329253</v>
      </c>
      <c r="I10" s="35">
        <f t="shared" si="1"/>
        <v>50.376173235827601</v>
      </c>
    </row>
    <row r="11" spans="1:9" s="24" customFormat="1" ht="18.75" customHeight="1" x14ac:dyDescent="0.25">
      <c r="A11" s="34" t="s">
        <v>18</v>
      </c>
      <c r="B11" s="40">
        <f>B12+B13+B14+B15</f>
        <v>36214.854999999996</v>
      </c>
      <c r="C11" s="36">
        <f>B11*100/B7</f>
        <v>9.0338831343611439</v>
      </c>
      <c r="D11" s="40">
        <f>D12+D13+D14+D15</f>
        <v>71235</v>
      </c>
      <c r="E11" s="40">
        <f>D11*100/D7</f>
        <v>7.2943952809609378</v>
      </c>
      <c r="F11" s="40">
        <f>SUM(F12:F15)</f>
        <v>70340.2</v>
      </c>
      <c r="G11" s="36">
        <f>F11*100/F7</f>
        <v>13.788202906726816</v>
      </c>
      <c r="H11" s="55">
        <f t="shared" si="0"/>
        <v>94.230240601543215</v>
      </c>
      <c r="I11" s="35">
        <f t="shared" si="1"/>
        <v>98.743875903699021</v>
      </c>
    </row>
    <row r="12" spans="1:9" s="24" customFormat="1" ht="16.5" customHeight="1" x14ac:dyDescent="0.25">
      <c r="A12" s="34" t="s">
        <v>100</v>
      </c>
      <c r="B12" s="40">
        <v>775.5</v>
      </c>
      <c r="C12" s="36">
        <f>B12*100/B7</f>
        <v>0.19345034988258458</v>
      </c>
      <c r="D12" s="40">
        <v>1485</v>
      </c>
      <c r="E12" s="40">
        <f>D12*100/D7</f>
        <v>0.1520625674489646</v>
      </c>
      <c r="F12" s="40">
        <v>614.1</v>
      </c>
      <c r="G12" s="36">
        <f>F12*100/F7</f>
        <v>0.12037690261075371</v>
      </c>
      <c r="H12" s="55">
        <f t="shared" si="0"/>
        <v>-20.812379110251442</v>
      </c>
      <c r="I12" s="35">
        <f t="shared" si="1"/>
        <v>41.353535353535356</v>
      </c>
    </row>
    <row r="13" spans="1:9" s="24" customFormat="1" ht="15" x14ac:dyDescent="0.25">
      <c r="A13" s="34" t="s">
        <v>81</v>
      </c>
      <c r="B13" s="40">
        <v>4.0999999999999996</v>
      </c>
      <c r="C13" s="36">
        <f>B13*100/B7</f>
        <v>1.022754912338616E-3</v>
      </c>
      <c r="D13" s="40">
        <v>0</v>
      </c>
      <c r="E13" s="40">
        <f>D13*100/D7</f>
        <v>0</v>
      </c>
      <c r="F13" s="40">
        <v>13.6</v>
      </c>
      <c r="G13" s="36">
        <f>F13*100/F7</f>
        <v>2.6658946026807528E-3</v>
      </c>
      <c r="H13" s="55">
        <f t="shared" si="0"/>
        <v>231.70731707317077</v>
      </c>
      <c r="I13" s="35" t="s">
        <v>108</v>
      </c>
    </row>
    <row r="14" spans="1:9" s="24" customFormat="1" ht="15" x14ac:dyDescent="0.25">
      <c r="A14" s="34" t="s">
        <v>19</v>
      </c>
      <c r="B14" s="40">
        <v>34377.055</v>
      </c>
      <c r="C14" s="36">
        <f>B14*100/B7</f>
        <v>8.5754394812158008</v>
      </c>
      <c r="D14" s="40">
        <v>68600</v>
      </c>
      <c r="E14" s="40">
        <f>D14*100/D7</f>
        <v>7.0245738228949293</v>
      </c>
      <c r="F14" s="40">
        <v>68631.899999999994</v>
      </c>
      <c r="G14" s="36">
        <f>F14*100/F7</f>
        <v>13.453339101597438</v>
      </c>
      <c r="H14" s="35" t="s">
        <v>108</v>
      </c>
      <c r="I14" s="35">
        <f t="shared" si="1"/>
        <v>100.04650145772594</v>
      </c>
    </row>
    <row r="15" spans="1:9" s="24" customFormat="1" ht="15" x14ac:dyDescent="0.25">
      <c r="A15" s="34" t="s">
        <v>82</v>
      </c>
      <c r="B15" s="40">
        <v>1058.2</v>
      </c>
      <c r="C15" s="36">
        <f>B15*100/B7</f>
        <v>0.26397054835042039</v>
      </c>
      <c r="D15" s="40">
        <v>1150</v>
      </c>
      <c r="E15" s="40">
        <v>0</v>
      </c>
      <c r="F15" s="40">
        <v>1080.5999999999999</v>
      </c>
      <c r="G15" s="36">
        <v>0</v>
      </c>
      <c r="H15" s="35">
        <f t="shared" si="0"/>
        <v>2.1168021168020914</v>
      </c>
      <c r="I15" s="35">
        <f t="shared" si="1"/>
        <v>93.96521739130435</v>
      </c>
    </row>
    <row r="16" spans="1:9" s="24" customFormat="1" ht="15" x14ac:dyDescent="0.25">
      <c r="A16" s="34" t="s">
        <v>20</v>
      </c>
      <c r="B16" s="40">
        <v>1537.2</v>
      </c>
      <c r="C16" s="36">
        <f>B16*100/B7</f>
        <v>0.38345825640168801</v>
      </c>
      <c r="D16" s="40">
        <v>3600</v>
      </c>
      <c r="E16" s="40">
        <f>D16*100/D7</f>
        <v>0.36863652714900508</v>
      </c>
      <c r="F16" s="40">
        <v>4039.1</v>
      </c>
      <c r="G16" s="36">
        <f>F16*100/F7</f>
        <v>0.7917510948299874</v>
      </c>
      <c r="H16" s="35">
        <f>F16/B16*100-100</f>
        <v>162.75696070778037</v>
      </c>
      <c r="I16" s="35">
        <f t="shared" si="1"/>
        <v>112.19722222222221</v>
      </c>
    </row>
    <row r="17" spans="1:9" s="24" customFormat="1" ht="60" x14ac:dyDescent="0.25">
      <c r="A17" s="34" t="s">
        <v>112</v>
      </c>
      <c r="B17" s="40">
        <v>0.20699999999999999</v>
      </c>
      <c r="C17" s="36">
        <f>B17*100/B8</f>
        <v>1.2693751801155992E-4</v>
      </c>
      <c r="D17" s="40">
        <v>0</v>
      </c>
      <c r="E17" s="40">
        <f>D17*100/D8</f>
        <v>0</v>
      </c>
      <c r="F17" s="40">
        <v>0</v>
      </c>
      <c r="G17" s="36">
        <f>F17*100/F8</f>
        <v>0</v>
      </c>
      <c r="H17" s="35">
        <f>F17/B17*100-100</f>
        <v>-100</v>
      </c>
      <c r="I17" s="35" t="e">
        <f t="shared" si="1"/>
        <v>#DIV/0!</v>
      </c>
    </row>
    <row r="18" spans="1:9" s="24" customFormat="1" ht="60" x14ac:dyDescent="0.25">
      <c r="A18" s="34" t="s">
        <v>83</v>
      </c>
      <c r="B18" s="40">
        <v>2422.4</v>
      </c>
      <c r="C18" s="36">
        <f>B18*100/B7</f>
        <v>0.60427353649977167</v>
      </c>
      <c r="D18" s="40">
        <f>SUM(D19:D21)</f>
        <v>4906.5</v>
      </c>
      <c r="E18" s="40">
        <f>D18*100/D7</f>
        <v>0.50242086679349818</v>
      </c>
      <c r="F18" s="40">
        <v>2205.4</v>
      </c>
      <c r="G18" s="36">
        <f>F18*100/F7</f>
        <v>0.43230617329059801</v>
      </c>
      <c r="H18" s="35">
        <f>F18/B18*100-100</f>
        <v>-8.9580581241743715</v>
      </c>
      <c r="I18" s="35">
        <f t="shared" si="1"/>
        <v>44.948537654132274</v>
      </c>
    </row>
    <row r="19" spans="1:9" s="24" customFormat="1" ht="30" x14ac:dyDescent="0.25">
      <c r="A19" s="34" t="s">
        <v>84</v>
      </c>
      <c r="B19" s="40">
        <v>1049.7</v>
      </c>
      <c r="C19" s="36">
        <f>B19*100/B7</f>
        <v>0.26185020280045007</v>
      </c>
      <c r="D19" s="40">
        <v>2192</v>
      </c>
      <c r="E19" s="40">
        <f>D19*100/D7</f>
        <v>0.22445868541961642</v>
      </c>
      <c r="F19" s="40">
        <v>1054</v>
      </c>
      <c r="G19" s="36">
        <f>F19*100/F7</f>
        <v>0.20660683170775834</v>
      </c>
      <c r="H19" s="35">
        <f>F19/B19*100-100</f>
        <v>0.40964084976660331</v>
      </c>
      <c r="I19" s="35">
        <f t="shared" si="1"/>
        <v>48.083941605839414</v>
      </c>
    </row>
    <row r="20" spans="1:9" s="24" customFormat="1" ht="15" x14ac:dyDescent="0.25">
      <c r="A20" s="34" t="s">
        <v>85</v>
      </c>
      <c r="B20" s="40">
        <v>726.8</v>
      </c>
      <c r="C20" s="36">
        <f>B20*100/B7</f>
        <v>0.18130201714334299</v>
      </c>
      <c r="D20" s="40">
        <v>1624.5</v>
      </c>
      <c r="E20" s="40">
        <f>D20*100/D7</f>
        <v>0.16634723287598854</v>
      </c>
      <c r="F20" s="40">
        <v>704.7</v>
      </c>
      <c r="G20" s="36">
        <f>F20*100/F7</f>
        <v>0.1381364651844946</v>
      </c>
      <c r="H20" s="35">
        <f>F20/B20*100-100</f>
        <v>-3.0407264722069272</v>
      </c>
      <c r="I20" s="35">
        <f t="shared" si="1"/>
        <v>43.37950138504155</v>
      </c>
    </row>
    <row r="21" spans="1:9" s="24" customFormat="1" ht="30" x14ac:dyDescent="0.25">
      <c r="A21" s="34" t="s">
        <v>86</v>
      </c>
      <c r="B21" s="40">
        <v>646</v>
      </c>
      <c r="C21" s="36">
        <f>B21*100/B7</f>
        <v>0.16114626179774294</v>
      </c>
      <c r="D21" s="40">
        <v>1090</v>
      </c>
      <c r="E21" s="40">
        <f>D21*100/D7</f>
        <v>0.11161494849789319</v>
      </c>
      <c r="F21" s="40">
        <v>409.3</v>
      </c>
      <c r="G21" s="36">
        <f>F21*100/F7</f>
        <v>8.0231666240972957E-2</v>
      </c>
      <c r="H21" s="35">
        <f t="shared" ref="H21:H26" si="2">F21/B21*100-100</f>
        <v>-36.640866873065015</v>
      </c>
      <c r="I21" s="35">
        <f t="shared" si="1"/>
        <v>37.550458715596328</v>
      </c>
    </row>
    <row r="22" spans="1:9" s="24" customFormat="1" ht="30" x14ac:dyDescent="0.25">
      <c r="A22" s="34" t="s">
        <v>21</v>
      </c>
      <c r="B22" s="40">
        <f>SUM(B23)</f>
        <v>582.5</v>
      </c>
      <c r="C22" s="36">
        <f>B22*100/B7</f>
        <v>0.14530603327737657</v>
      </c>
      <c r="D22" s="40">
        <f>D23</f>
        <v>697.2</v>
      </c>
      <c r="E22" s="40">
        <f>D22*100/D7</f>
        <v>7.1392607424523982E-2</v>
      </c>
      <c r="F22" s="40">
        <f>F23</f>
        <v>635.4</v>
      </c>
      <c r="G22" s="36">
        <f>F22*100/F7</f>
        <v>0.12455216401054048</v>
      </c>
      <c r="H22" s="35">
        <f t="shared" si="2"/>
        <v>9.0815450643776785</v>
      </c>
      <c r="I22" s="35">
        <f t="shared" si="1"/>
        <v>91.135972461273667</v>
      </c>
    </row>
    <row r="23" spans="1:9" s="24" customFormat="1" ht="30" x14ac:dyDescent="0.25">
      <c r="A23" s="34" t="s">
        <v>22</v>
      </c>
      <c r="B23" s="40">
        <v>582.5</v>
      </c>
      <c r="C23" s="36">
        <f>B23*100/B8</f>
        <v>0.35720340213397905</v>
      </c>
      <c r="D23" s="40">
        <v>697.2</v>
      </c>
      <c r="E23" s="40">
        <v>0</v>
      </c>
      <c r="F23" s="40">
        <v>635.4</v>
      </c>
      <c r="G23" s="36">
        <v>0</v>
      </c>
      <c r="H23" s="35">
        <f t="shared" si="2"/>
        <v>9.0815450643776785</v>
      </c>
      <c r="I23" s="35">
        <f t="shared" si="1"/>
        <v>91.135972461273667</v>
      </c>
    </row>
    <row r="24" spans="1:9" s="24" customFormat="1" ht="49.5" customHeight="1" x14ac:dyDescent="0.25">
      <c r="A24" s="34" t="s">
        <v>23</v>
      </c>
      <c r="B24" s="40">
        <v>4883.7</v>
      </c>
      <c r="C24" s="36">
        <f>B24*100/B9</f>
        <v>4.198273134903169</v>
      </c>
      <c r="D24" s="40">
        <v>13542</v>
      </c>
      <c r="E24" s="40">
        <f>D24*100/D7</f>
        <v>1.3866877362921739</v>
      </c>
      <c r="F24" s="40">
        <v>6855.7</v>
      </c>
      <c r="G24" s="36">
        <f>F24*100/F7</f>
        <v>1.3438657079116498</v>
      </c>
      <c r="H24" s="35">
        <f t="shared" si="2"/>
        <v>40.379220672850522</v>
      </c>
      <c r="I24" s="35">
        <f t="shared" si="1"/>
        <v>50.625461527100867</v>
      </c>
    </row>
    <row r="25" spans="1:9" s="24" customFormat="1" ht="45" x14ac:dyDescent="0.25">
      <c r="A25" s="34" t="s">
        <v>24</v>
      </c>
      <c r="B25" s="40">
        <v>594.1</v>
      </c>
      <c r="C25" s="36">
        <f>B25*100/B10</f>
        <v>0.51071811729753525</v>
      </c>
      <c r="D25" s="40">
        <v>660</v>
      </c>
      <c r="E25" s="40">
        <f>D25*100/D7</f>
        <v>6.7583363310650929E-2</v>
      </c>
      <c r="F25" s="40">
        <v>206.3</v>
      </c>
      <c r="G25" s="36">
        <f>F25*100/F7</f>
        <v>4.0439268862723483E-2</v>
      </c>
      <c r="H25" s="35">
        <f t="shared" si="2"/>
        <v>-65.275206194243395</v>
      </c>
      <c r="I25" s="35">
        <f t="shared" si="1"/>
        <v>31.257575757575761</v>
      </c>
    </row>
    <row r="26" spans="1:9" s="24" customFormat="1" ht="30" x14ac:dyDescent="0.25">
      <c r="A26" s="34" t="s">
        <v>25</v>
      </c>
      <c r="B26" s="40">
        <v>511.2</v>
      </c>
      <c r="C26" s="36">
        <f>B26*100/B7</f>
        <v>0.12752007589939038</v>
      </c>
      <c r="D26" s="40">
        <v>799.5</v>
      </c>
      <c r="E26" s="40">
        <f>D26*100/D7</f>
        <v>8.1868028737674875E-2</v>
      </c>
      <c r="F26" s="40">
        <v>1230.9000000000001</v>
      </c>
      <c r="G26" s="36">
        <f>F26*100/F7</f>
        <v>0.24128306370880437</v>
      </c>
      <c r="H26" s="35">
        <f t="shared" si="2"/>
        <v>140.78638497652585</v>
      </c>
      <c r="I26" s="35">
        <f t="shared" si="1"/>
        <v>153.95872420262666</v>
      </c>
    </row>
    <row r="27" spans="1:9" s="24" customFormat="1" ht="15" x14ac:dyDescent="0.25">
      <c r="A27" s="34" t="s">
        <v>26</v>
      </c>
      <c r="B27" s="40">
        <v>0</v>
      </c>
      <c r="C27" s="36">
        <v>0</v>
      </c>
      <c r="D27" s="40">
        <v>0</v>
      </c>
      <c r="E27" s="40">
        <v>0</v>
      </c>
      <c r="F27" s="40">
        <v>0</v>
      </c>
      <c r="G27" s="36" t="s">
        <v>17</v>
      </c>
      <c r="H27" s="35"/>
      <c r="I27" s="35"/>
    </row>
    <row r="28" spans="1:9" s="24" customFormat="1" ht="28.5" x14ac:dyDescent="0.2">
      <c r="A28" s="37" t="s">
        <v>27</v>
      </c>
      <c r="B28" s="40">
        <f>B29+B36+B37+B35</f>
        <v>237805.7</v>
      </c>
      <c r="C28" s="36">
        <f>B28*100/B7</f>
        <v>59.321206794420306</v>
      </c>
      <c r="D28" s="40">
        <v>547694.69999999995</v>
      </c>
      <c r="E28" s="40">
        <f>D28*100/D7</f>
        <v>56.083408929421154</v>
      </c>
      <c r="F28" s="40">
        <v>256662</v>
      </c>
      <c r="G28" s="36">
        <f>F28*100/F7</f>
        <v>50.311311802444663</v>
      </c>
      <c r="H28" s="35">
        <f t="shared" ref="H28:H33" si="3">F28/B28*100-100</f>
        <v>7.9292884905618308</v>
      </c>
      <c r="I28" s="35">
        <f>F28*100/D28</f>
        <v>46.862239127017297</v>
      </c>
    </row>
    <row r="29" spans="1:9" s="24" customFormat="1" ht="60" x14ac:dyDescent="0.25">
      <c r="A29" s="34" t="s">
        <v>28</v>
      </c>
      <c r="B29" s="40">
        <v>237890.7</v>
      </c>
      <c r="C29" s="36">
        <f>B29*100/B7</f>
        <v>59.342410249920007</v>
      </c>
      <c r="D29" s="40">
        <v>547694.69999999995</v>
      </c>
      <c r="E29" s="40">
        <f>D29*100/D7</f>
        <v>56.083408929421154</v>
      </c>
      <c r="F29" s="40">
        <v>256662</v>
      </c>
      <c r="G29" s="36">
        <f>F29*100/F7</f>
        <v>50.311311802444663</v>
      </c>
      <c r="H29" s="35">
        <f t="shared" si="3"/>
        <v>7.8907246058799103</v>
      </c>
      <c r="I29" s="35">
        <f t="shared" ref="I29:I32" si="4">F29/D29*100</f>
        <v>46.862239127017304</v>
      </c>
    </row>
    <row r="30" spans="1:9" s="24" customFormat="1" ht="45" x14ac:dyDescent="0.25">
      <c r="A30" s="34" t="s">
        <v>29</v>
      </c>
      <c r="B30" s="40">
        <v>1983.8</v>
      </c>
      <c r="C30" s="36">
        <f>B30*100/B7</f>
        <v>0.49486370612130409</v>
      </c>
      <c r="D30" s="40">
        <v>3159</v>
      </c>
      <c r="E30" s="40">
        <f>D30*100/D7</f>
        <v>0.32347855257325192</v>
      </c>
      <c r="F30" s="40">
        <v>1579.8</v>
      </c>
      <c r="G30" s="36">
        <f>F30*100/F7</f>
        <v>0.30967502156728333</v>
      </c>
      <c r="H30" s="35">
        <f t="shared" si="3"/>
        <v>-20.364956144772663</v>
      </c>
      <c r="I30" s="35">
        <f t="shared" si="4"/>
        <v>50.009496676163344</v>
      </c>
    </row>
    <row r="31" spans="1:9" s="24" customFormat="1" ht="45" x14ac:dyDescent="0.25">
      <c r="A31" s="34" t="s">
        <v>30</v>
      </c>
      <c r="B31" s="40">
        <v>15716.5</v>
      </c>
      <c r="C31" s="36">
        <f>B31*100/B7</f>
        <v>3.9205189218950882</v>
      </c>
      <c r="D31" s="40">
        <v>133371.20000000001</v>
      </c>
      <c r="E31" s="40">
        <f>D31*100/D7</f>
        <v>13.657082219359831</v>
      </c>
      <c r="F31" s="40">
        <v>28971.5</v>
      </c>
      <c r="G31" s="36">
        <f>F31*100/F7</f>
        <v>5.6790415795268698</v>
      </c>
      <c r="H31" s="35">
        <f t="shared" si="3"/>
        <v>84.338115992746481</v>
      </c>
      <c r="I31" s="35">
        <f t="shared" si="4"/>
        <v>21.722455822546394</v>
      </c>
    </row>
    <row r="32" spans="1:9" s="24" customFormat="1" ht="45" x14ac:dyDescent="0.25">
      <c r="A32" s="34" t="s">
        <v>31</v>
      </c>
      <c r="B32" s="40">
        <v>198286.9</v>
      </c>
      <c r="C32" s="36">
        <v>7</v>
      </c>
      <c r="D32" s="40">
        <v>367295.2</v>
      </c>
      <c r="E32" s="40">
        <f>D32*100/D7</f>
        <v>37.610674157360897</v>
      </c>
      <c r="F32" s="40">
        <v>203084.4</v>
      </c>
      <c r="G32" s="36">
        <f>F32*100/F7</f>
        <v>39.808941606519049</v>
      </c>
      <c r="H32" s="35">
        <f t="shared" si="3"/>
        <v>2.4194740045862915</v>
      </c>
      <c r="I32" s="35">
        <f t="shared" si="4"/>
        <v>55.291874219973472</v>
      </c>
    </row>
    <row r="33" spans="1:9" s="24" customFormat="1" ht="15" x14ac:dyDescent="0.25">
      <c r="A33" s="34" t="s">
        <v>32</v>
      </c>
      <c r="B33" s="40">
        <v>21903.5</v>
      </c>
      <c r="C33" s="36">
        <f>B33*100/B7</f>
        <v>5.4638810298558242</v>
      </c>
      <c r="D33" s="40">
        <v>43869.3</v>
      </c>
      <c r="E33" s="40">
        <f>D33*100/D7</f>
        <v>4.4921740001271795</v>
      </c>
      <c r="F33" s="40">
        <v>23026.3</v>
      </c>
      <c r="G33" s="36">
        <f>F33*100/F7</f>
        <v>4.5136535948314576</v>
      </c>
      <c r="H33" s="35">
        <f t="shared" si="3"/>
        <v>5.1261213961238923</v>
      </c>
      <c r="I33" s="35">
        <f>F33*100/D33</f>
        <v>52.488414449284576</v>
      </c>
    </row>
    <row r="34" spans="1:9" s="24" customFormat="1" ht="45" x14ac:dyDescent="0.25">
      <c r="A34" s="34" t="s">
        <v>33</v>
      </c>
      <c r="B34" s="40">
        <v>0</v>
      </c>
      <c r="C34" s="36">
        <v>0</v>
      </c>
      <c r="D34" s="40">
        <v>0</v>
      </c>
      <c r="E34" s="40">
        <v>0</v>
      </c>
      <c r="F34" s="40">
        <v>0</v>
      </c>
      <c r="G34" s="36">
        <v>0</v>
      </c>
      <c r="H34" s="38"/>
      <c r="I34" s="35"/>
    </row>
    <row r="35" spans="1:9" s="44" customFormat="1" ht="30" x14ac:dyDescent="0.25">
      <c r="A35" s="39" t="s">
        <v>34</v>
      </c>
      <c r="B35" s="40">
        <v>0</v>
      </c>
      <c r="C35" s="41">
        <v>0</v>
      </c>
      <c r="D35" s="40">
        <v>0</v>
      </c>
      <c r="E35" s="40">
        <v>0</v>
      </c>
      <c r="F35" s="40">
        <v>0</v>
      </c>
      <c r="G35" s="41">
        <v>0</v>
      </c>
      <c r="H35" s="42"/>
      <c r="I35" s="43"/>
    </row>
    <row r="36" spans="1:9" s="24" customFormat="1" ht="60" x14ac:dyDescent="0.25">
      <c r="A36" s="34" t="s">
        <v>35</v>
      </c>
      <c r="B36" s="40">
        <v>0</v>
      </c>
      <c r="C36" s="36">
        <v>0</v>
      </c>
      <c r="D36" s="40">
        <v>0</v>
      </c>
      <c r="E36" s="40">
        <v>0</v>
      </c>
      <c r="F36" s="40">
        <v>0</v>
      </c>
      <c r="G36" s="36">
        <v>0</v>
      </c>
      <c r="H36" s="38"/>
      <c r="I36" s="35" t="s">
        <v>108</v>
      </c>
    </row>
    <row r="37" spans="1:9" s="24" customFormat="1" ht="30" x14ac:dyDescent="0.25">
      <c r="A37" s="34" t="s">
        <v>36</v>
      </c>
      <c r="B37" s="40">
        <v>-85</v>
      </c>
      <c r="C37" s="35" t="s">
        <v>17</v>
      </c>
      <c r="D37" s="40">
        <v>0</v>
      </c>
      <c r="E37" s="40" t="s">
        <v>17</v>
      </c>
      <c r="F37" s="40">
        <v>-0.05</v>
      </c>
      <c r="G37" s="36" t="s">
        <v>17</v>
      </c>
      <c r="H37" s="35">
        <f t="shared" ref="H37" si="5">F37/B37*100-100</f>
        <v>-99.941176470588232</v>
      </c>
      <c r="I37" s="35" t="e">
        <f>F37*100/D37</f>
        <v>#DIV/0!</v>
      </c>
    </row>
    <row r="38" spans="1:9" s="24" customFormat="1" x14ac:dyDescent="0.2"/>
    <row r="39" spans="1:9" s="24" customFormat="1" x14ac:dyDescent="0.2"/>
    <row r="40" spans="1:9" s="24" customFormat="1" x14ac:dyDescent="0.2"/>
  </sheetData>
  <mergeCells count="2">
    <mergeCell ref="A3:I3"/>
    <mergeCell ref="A1:I1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G8" sqref="G8"/>
    </sheetView>
  </sheetViews>
  <sheetFormatPr defaultRowHeight="12.75" x14ac:dyDescent="0.2"/>
  <cols>
    <col min="1" max="1" width="38.42578125" style="21" customWidth="1"/>
    <col min="2" max="2" width="14.5703125" style="60" customWidth="1"/>
    <col min="3" max="3" width="12.42578125" style="14" customWidth="1"/>
    <col min="4" max="4" width="15.42578125" style="24" customWidth="1"/>
    <col min="5" max="5" width="15.7109375" style="14" customWidth="1"/>
    <col min="6" max="6" width="17.140625" style="24" customWidth="1"/>
    <col min="7" max="7" width="16" style="14" customWidth="1"/>
    <col min="8" max="9" width="15.85546875" style="14" customWidth="1"/>
    <col min="10" max="16384" width="9.140625" style="14"/>
  </cols>
  <sheetData>
    <row r="1" spans="1:9" ht="14.25" x14ac:dyDescent="0.2">
      <c r="A1" s="72" t="s">
        <v>98</v>
      </c>
      <c r="B1" s="72"/>
      <c r="C1" s="72"/>
      <c r="D1" s="72"/>
      <c r="E1" s="72"/>
      <c r="F1" s="72"/>
      <c r="G1" s="72"/>
      <c r="H1" s="72"/>
      <c r="I1" s="72"/>
    </row>
    <row r="2" spans="1:9" ht="27" customHeight="1" x14ac:dyDescent="0.25">
      <c r="A2" s="15"/>
      <c r="B2" s="57"/>
      <c r="C2" s="16"/>
      <c r="D2" s="61"/>
      <c r="E2" s="16"/>
      <c r="F2" s="61"/>
      <c r="G2" s="16"/>
      <c r="H2" s="16"/>
      <c r="I2" s="17" t="s">
        <v>87</v>
      </c>
    </row>
    <row r="3" spans="1:9" ht="80.25" customHeight="1" x14ac:dyDescent="0.2">
      <c r="A3" s="18" t="s">
        <v>0</v>
      </c>
      <c r="B3" s="58" t="s">
        <v>117</v>
      </c>
      <c r="C3" s="18" t="s">
        <v>88</v>
      </c>
      <c r="D3" s="62" t="s">
        <v>118</v>
      </c>
      <c r="E3" s="18" t="s">
        <v>89</v>
      </c>
      <c r="F3" s="62" t="s">
        <v>115</v>
      </c>
      <c r="G3" s="18" t="s">
        <v>89</v>
      </c>
      <c r="H3" s="18" t="s">
        <v>3</v>
      </c>
      <c r="I3" s="18" t="s">
        <v>90</v>
      </c>
    </row>
    <row r="4" spans="1:9" ht="15" x14ac:dyDescent="0.25">
      <c r="A4" s="19">
        <v>1</v>
      </c>
      <c r="B4" s="59">
        <v>2</v>
      </c>
      <c r="C4" s="20">
        <v>3</v>
      </c>
      <c r="D4" s="63">
        <v>4</v>
      </c>
      <c r="E4" s="20">
        <v>5</v>
      </c>
      <c r="F4" s="63">
        <v>6</v>
      </c>
      <c r="G4" s="20">
        <v>7</v>
      </c>
      <c r="H4" s="20">
        <v>8</v>
      </c>
      <c r="I4" s="20">
        <v>9</v>
      </c>
    </row>
    <row r="5" spans="1:9" ht="15" x14ac:dyDescent="0.2">
      <c r="A5" s="26" t="s">
        <v>91</v>
      </c>
      <c r="B5" s="27">
        <f>B6+B13+B15+B18+B23+B28+B30+B36+B39+B44+B49+B51</f>
        <v>402477.3</v>
      </c>
      <c r="C5" s="28">
        <f>SUM(C6:C54)</f>
        <v>99.999999999999972</v>
      </c>
      <c r="D5" s="64">
        <f>D6+D13+D15+D18+D23+D28+D30+D36+D39+D44+D49+D51</f>
        <v>951000.4</v>
      </c>
      <c r="E5" s="28">
        <f>SUM(E6+E13+E18+E23+E30+E36+E39+E44+E49+E51)</f>
        <v>99.670115806470747</v>
      </c>
      <c r="F5" s="64">
        <f>F6+F13+F15+F18+F23+F28+F30+F36+F39+F44+F49+F51</f>
        <v>460192.80000000005</v>
      </c>
      <c r="G5" s="29">
        <v>100</v>
      </c>
      <c r="H5" s="30">
        <f>F5/B5*100-100</f>
        <v>14.340063402333513</v>
      </c>
      <c r="I5" s="30">
        <f>F5/D5*100</f>
        <v>48.390389741160995</v>
      </c>
    </row>
    <row r="6" spans="1:9" s="24" customFormat="1" ht="30" x14ac:dyDescent="0.2">
      <c r="A6" s="50" t="s">
        <v>38</v>
      </c>
      <c r="B6" s="66">
        <f>SUM(B7:B12)</f>
        <v>32925.699999999997</v>
      </c>
      <c r="C6" s="51">
        <f>B6*100/B5</f>
        <v>8.1807595111575235</v>
      </c>
      <c r="D6" s="49">
        <f>SUM(D7:D12)</f>
        <v>97856.5</v>
      </c>
      <c r="E6" s="51">
        <f>D6/D5*100</f>
        <v>10.289848458528514</v>
      </c>
      <c r="F6" s="66">
        <f>SUM(F7:F12)</f>
        <v>48360.6</v>
      </c>
      <c r="G6" s="51">
        <f>F6/F5*G5</f>
        <v>10.508769367969249</v>
      </c>
      <c r="H6" s="52">
        <f t="shared" ref="H6:H54" si="0">F6/B6*100-100</f>
        <v>46.877970703735997</v>
      </c>
      <c r="I6" s="52">
        <f t="shared" ref="I6:I54" si="1">F6/D6*100</f>
        <v>49.419915897257717</v>
      </c>
    </row>
    <row r="7" spans="1:9" s="24" customFormat="1" ht="75" x14ac:dyDescent="0.2">
      <c r="A7" s="50" t="s">
        <v>39</v>
      </c>
      <c r="B7" s="66">
        <v>1101</v>
      </c>
      <c r="C7" s="51"/>
      <c r="D7" s="49">
        <v>2601.8000000000002</v>
      </c>
      <c r="E7" s="51"/>
      <c r="F7" s="66">
        <v>1369.7</v>
      </c>
      <c r="G7" s="51"/>
      <c r="H7" s="52">
        <f t="shared" si="0"/>
        <v>24.405086285195281</v>
      </c>
      <c r="I7" s="52">
        <f t="shared" si="1"/>
        <v>52.644323160888618</v>
      </c>
    </row>
    <row r="8" spans="1:9" s="24" customFormat="1" ht="76.5" customHeight="1" x14ac:dyDescent="0.2">
      <c r="A8" s="50" t="s">
        <v>40</v>
      </c>
      <c r="B8" s="66">
        <v>22361.1</v>
      </c>
      <c r="C8" s="51"/>
      <c r="D8" s="49">
        <v>56124.7</v>
      </c>
      <c r="E8" s="51"/>
      <c r="F8" s="66">
        <v>26751.3</v>
      </c>
      <c r="G8" s="51"/>
      <c r="H8" s="52">
        <f t="shared" si="0"/>
        <v>19.633202302212325</v>
      </c>
      <c r="I8" s="52">
        <f t="shared" si="1"/>
        <v>47.664040965920535</v>
      </c>
    </row>
    <row r="9" spans="1:9" s="24" customFormat="1" ht="15" x14ac:dyDescent="0.2">
      <c r="A9" s="50" t="s">
        <v>41</v>
      </c>
      <c r="B9" s="66">
        <v>0.2</v>
      </c>
      <c r="C9" s="51"/>
      <c r="D9" s="49">
        <v>1.8</v>
      </c>
      <c r="E9" s="51"/>
      <c r="F9" s="66">
        <v>1.8</v>
      </c>
      <c r="G9" s="51"/>
      <c r="H9" s="52" t="s">
        <v>107</v>
      </c>
      <c r="I9" s="52">
        <f t="shared" si="1"/>
        <v>100</v>
      </c>
    </row>
    <row r="10" spans="1:9" s="24" customFormat="1" ht="60" x14ac:dyDescent="0.2">
      <c r="A10" s="50" t="s">
        <v>42</v>
      </c>
      <c r="B10" s="66">
        <v>1911.5</v>
      </c>
      <c r="C10" s="51"/>
      <c r="D10" s="49">
        <v>2318.1999999999998</v>
      </c>
      <c r="E10" s="51"/>
      <c r="F10" s="66">
        <v>1007.6</v>
      </c>
      <c r="G10" s="51"/>
      <c r="H10" s="52">
        <f t="shared" si="0"/>
        <v>-47.287470572848548</v>
      </c>
      <c r="I10" s="52">
        <f t="shared" si="1"/>
        <v>43.464757139159701</v>
      </c>
    </row>
    <row r="11" spans="1:9" s="24" customFormat="1" ht="15" x14ac:dyDescent="0.2">
      <c r="A11" s="50" t="s">
        <v>43</v>
      </c>
      <c r="B11" s="66">
        <v>0</v>
      </c>
      <c r="C11" s="51"/>
      <c r="D11" s="49">
        <v>59</v>
      </c>
      <c r="E11" s="51"/>
      <c r="F11" s="66">
        <v>0</v>
      </c>
      <c r="G11" s="51"/>
      <c r="H11" s="52" t="s">
        <v>107</v>
      </c>
      <c r="I11" s="52">
        <f t="shared" si="1"/>
        <v>0</v>
      </c>
    </row>
    <row r="12" spans="1:9" s="24" customFormat="1" ht="15" x14ac:dyDescent="0.2">
      <c r="A12" s="50" t="s">
        <v>44</v>
      </c>
      <c r="B12" s="66">
        <v>7551.9</v>
      </c>
      <c r="C12" s="51"/>
      <c r="D12" s="49">
        <v>36751</v>
      </c>
      <c r="E12" s="51"/>
      <c r="F12" s="66">
        <v>19230.2</v>
      </c>
      <c r="G12" s="51"/>
      <c r="H12" s="52">
        <f t="shared" si="0"/>
        <v>154.64055403276001</v>
      </c>
      <c r="I12" s="52">
        <f t="shared" si="1"/>
        <v>52.32565100269381</v>
      </c>
    </row>
    <row r="13" spans="1:9" s="24" customFormat="1" ht="15" x14ac:dyDescent="0.2">
      <c r="A13" s="50" t="s">
        <v>45</v>
      </c>
      <c r="B13" s="66">
        <f>B14</f>
        <v>231.4</v>
      </c>
      <c r="C13" s="51">
        <f>B13*100/B5</f>
        <v>5.7493925744383598E-2</v>
      </c>
      <c r="D13" s="49">
        <f>D14</f>
        <v>972.2</v>
      </c>
      <c r="E13" s="51">
        <f>D13/D5*100</f>
        <v>0.10222918938835358</v>
      </c>
      <c r="F13" s="66">
        <v>118.7</v>
      </c>
      <c r="G13" s="51">
        <f>F13/F5*G5</f>
        <v>2.5793536969722253E-2</v>
      </c>
      <c r="H13" s="52">
        <f t="shared" si="0"/>
        <v>-48.703543647363865</v>
      </c>
      <c r="I13" s="52">
        <f t="shared" si="1"/>
        <v>12.209421929644106</v>
      </c>
    </row>
    <row r="14" spans="1:9" s="24" customFormat="1" ht="30" x14ac:dyDescent="0.2">
      <c r="A14" s="50" t="s">
        <v>46</v>
      </c>
      <c r="B14" s="66">
        <v>231.4</v>
      </c>
      <c r="C14" s="51"/>
      <c r="D14" s="49">
        <v>972.2</v>
      </c>
      <c r="E14" s="51"/>
      <c r="F14" s="66">
        <v>118.7</v>
      </c>
      <c r="G14" s="51"/>
      <c r="H14" s="52">
        <f t="shared" si="0"/>
        <v>-48.703543647363865</v>
      </c>
      <c r="I14" s="52">
        <f t="shared" si="1"/>
        <v>12.209421929644106</v>
      </c>
    </row>
    <row r="15" spans="1:9" s="24" customFormat="1" ht="45" x14ac:dyDescent="0.2">
      <c r="A15" s="50" t="s">
        <v>47</v>
      </c>
      <c r="B15" s="66">
        <v>0</v>
      </c>
      <c r="C15" s="51">
        <f>B15/B5*100</f>
        <v>0</v>
      </c>
      <c r="D15" s="49">
        <f>SUM(D16:D17)</f>
        <v>2440</v>
      </c>
      <c r="E15" s="51">
        <f>D15/D5*100</f>
        <v>0.25657192152600566</v>
      </c>
      <c r="F15" s="66">
        <f>SUM(F16:F17)</f>
        <v>0</v>
      </c>
      <c r="G15" s="51">
        <f>F15/F5*G5</f>
        <v>0</v>
      </c>
      <c r="H15" s="52" t="s">
        <v>107</v>
      </c>
      <c r="I15" s="52" t="s">
        <v>110</v>
      </c>
    </row>
    <row r="16" spans="1:9" s="24" customFormat="1" ht="63.75" customHeight="1" x14ac:dyDescent="0.2">
      <c r="A16" s="50" t="s">
        <v>92</v>
      </c>
      <c r="B16" s="66">
        <v>0</v>
      </c>
      <c r="C16" s="51"/>
      <c r="D16" s="49">
        <v>0</v>
      </c>
      <c r="E16" s="51"/>
      <c r="F16" s="67">
        <v>0</v>
      </c>
      <c r="G16" s="51"/>
      <c r="H16" s="52" t="s">
        <v>107</v>
      </c>
      <c r="I16" s="52" t="s">
        <v>110</v>
      </c>
    </row>
    <row r="17" spans="1:9" s="24" customFormat="1" ht="63.75" customHeight="1" x14ac:dyDescent="0.2">
      <c r="A17" s="50" t="s">
        <v>102</v>
      </c>
      <c r="B17" s="66">
        <v>0</v>
      </c>
      <c r="C17" s="51"/>
      <c r="D17" s="49">
        <v>2440</v>
      </c>
      <c r="E17" s="51"/>
      <c r="F17" s="66">
        <v>0</v>
      </c>
      <c r="G17" s="51"/>
      <c r="H17" s="52" t="s">
        <v>107</v>
      </c>
      <c r="I17" s="52" t="s">
        <v>110</v>
      </c>
    </row>
    <row r="18" spans="1:9" s="24" customFormat="1" ht="15" x14ac:dyDescent="0.2">
      <c r="A18" s="50" t="s">
        <v>48</v>
      </c>
      <c r="B18" s="66">
        <f>SUM(B19:B22)</f>
        <v>2576.8000000000002</v>
      </c>
      <c r="C18" s="51">
        <f t="shared" ref="C18:D18" si="2">B18/B5*100</f>
        <v>0.64023486541973929</v>
      </c>
      <c r="D18" s="51">
        <f>SUM(D19:D22)</f>
        <v>7021.7</v>
      </c>
      <c r="E18" s="51">
        <f>D18/D5*100</f>
        <v>0.73834879564719424</v>
      </c>
      <c r="F18" s="66">
        <f>SUM(F19:F22)</f>
        <v>3055.4</v>
      </c>
      <c r="G18" s="51">
        <f>F18/F5*G5</f>
        <v>0.66393911421473772</v>
      </c>
      <c r="H18" s="52">
        <f t="shared" si="0"/>
        <v>18.573424402359521</v>
      </c>
      <c r="I18" s="52">
        <f t="shared" si="1"/>
        <v>43.513679023598279</v>
      </c>
    </row>
    <row r="19" spans="1:9" s="24" customFormat="1" ht="15" x14ac:dyDescent="0.2">
      <c r="A19" s="50" t="s">
        <v>49</v>
      </c>
      <c r="B19" s="66">
        <v>974.4</v>
      </c>
      <c r="C19" s="51"/>
      <c r="D19" s="49">
        <v>1521.7</v>
      </c>
      <c r="E19" s="51"/>
      <c r="F19" s="66">
        <v>1215</v>
      </c>
      <c r="G19" s="51"/>
      <c r="H19" s="52" t="s">
        <v>110</v>
      </c>
      <c r="I19" s="52">
        <f t="shared" si="1"/>
        <v>79.844910297693374</v>
      </c>
    </row>
    <row r="20" spans="1:9" s="24" customFormat="1" ht="15" x14ac:dyDescent="0.2">
      <c r="A20" s="50" t="s">
        <v>50</v>
      </c>
      <c r="B20" s="66">
        <v>1602.4</v>
      </c>
      <c r="C20" s="51"/>
      <c r="D20" s="49">
        <v>5400</v>
      </c>
      <c r="E20" s="51"/>
      <c r="F20" s="66">
        <v>1740.4</v>
      </c>
      <c r="G20" s="51"/>
      <c r="H20" s="52">
        <f t="shared" si="0"/>
        <v>8.6120818771842238</v>
      </c>
      <c r="I20" s="52">
        <f t="shared" si="1"/>
        <v>32.229629629629628</v>
      </c>
    </row>
    <row r="21" spans="1:9" s="24" customFormat="1" ht="15" x14ac:dyDescent="0.2">
      <c r="A21" s="50" t="s">
        <v>51</v>
      </c>
      <c r="B21" s="66">
        <v>0</v>
      </c>
      <c r="C21" s="51"/>
      <c r="D21" s="49">
        <v>0</v>
      </c>
      <c r="E21" s="51"/>
      <c r="F21" s="66">
        <v>0</v>
      </c>
      <c r="G21" s="51"/>
      <c r="H21" s="52" t="s">
        <v>107</v>
      </c>
      <c r="I21" s="52" t="s">
        <v>107</v>
      </c>
    </row>
    <row r="22" spans="1:9" s="24" customFormat="1" ht="30" x14ac:dyDescent="0.2">
      <c r="A22" s="50" t="s">
        <v>52</v>
      </c>
      <c r="B22" s="66">
        <v>0</v>
      </c>
      <c r="C22" s="51"/>
      <c r="D22" s="49">
        <v>100</v>
      </c>
      <c r="E22" s="51"/>
      <c r="F22" s="66">
        <v>100</v>
      </c>
      <c r="G22" s="51"/>
      <c r="H22" s="52" t="s">
        <v>107</v>
      </c>
      <c r="I22" s="52">
        <f t="shared" si="1"/>
        <v>100</v>
      </c>
    </row>
    <row r="23" spans="1:9" s="24" customFormat="1" ht="30" x14ac:dyDescent="0.2">
      <c r="A23" s="50" t="s">
        <v>53</v>
      </c>
      <c r="B23" s="66">
        <f>SUM(B24:B27)</f>
        <v>136.30000000000001</v>
      </c>
      <c r="C23" s="51">
        <f>B23/B5*100</f>
        <v>3.3865263954016789E-2</v>
      </c>
      <c r="D23" s="49">
        <f>SUM(D24:D27)</f>
        <v>12010</v>
      </c>
      <c r="E23" s="51">
        <f>D23/D5*100</f>
        <v>1.2628806465275935</v>
      </c>
      <c r="F23" s="66">
        <f>SUM(F24:F27)</f>
        <v>1190.5</v>
      </c>
      <c r="G23" s="51">
        <f>F23/F5*G5</f>
        <v>0.25869592049245443</v>
      </c>
      <c r="H23" s="52" t="s">
        <v>110</v>
      </c>
      <c r="I23" s="52">
        <f t="shared" si="1"/>
        <v>9.9125728559533712</v>
      </c>
    </row>
    <row r="24" spans="1:9" s="24" customFormat="1" ht="15" x14ac:dyDescent="0.2">
      <c r="A24" s="50" t="s">
        <v>54</v>
      </c>
      <c r="B24" s="66">
        <v>0</v>
      </c>
      <c r="C24" s="51"/>
      <c r="D24" s="49">
        <v>0</v>
      </c>
      <c r="E24" s="51"/>
      <c r="F24" s="66">
        <v>0</v>
      </c>
      <c r="G24" s="51"/>
      <c r="H24" s="52" t="s">
        <v>107</v>
      </c>
      <c r="I24" s="52" t="e">
        <f t="shared" si="1"/>
        <v>#DIV/0!</v>
      </c>
    </row>
    <row r="25" spans="1:9" s="24" customFormat="1" ht="15" x14ac:dyDescent="0.2">
      <c r="A25" s="50" t="s">
        <v>55</v>
      </c>
      <c r="B25" s="66">
        <v>0</v>
      </c>
      <c r="C25" s="51"/>
      <c r="D25" s="49">
        <v>10000</v>
      </c>
      <c r="E25" s="51"/>
      <c r="F25" s="66">
        <v>0</v>
      </c>
      <c r="G25" s="51"/>
      <c r="H25" s="52" t="s">
        <v>110</v>
      </c>
      <c r="I25" s="52" t="s">
        <v>110</v>
      </c>
    </row>
    <row r="26" spans="1:9" s="24" customFormat="1" ht="15" x14ac:dyDescent="0.2">
      <c r="A26" s="50" t="s">
        <v>103</v>
      </c>
      <c r="B26" s="66">
        <v>130</v>
      </c>
      <c r="C26" s="51"/>
      <c r="D26" s="49">
        <v>1900</v>
      </c>
      <c r="E26" s="51"/>
      <c r="F26" s="66">
        <v>1143.5</v>
      </c>
      <c r="G26" s="51"/>
      <c r="H26" s="52" t="s">
        <v>107</v>
      </c>
      <c r="I26" s="52">
        <f t="shared" si="1"/>
        <v>60.184210526315788</v>
      </c>
    </row>
    <row r="27" spans="1:9" s="24" customFormat="1" ht="30" x14ac:dyDescent="0.2">
      <c r="A27" s="50" t="s">
        <v>109</v>
      </c>
      <c r="B27" s="66">
        <v>6.3</v>
      </c>
      <c r="C27" s="51"/>
      <c r="D27" s="49">
        <v>110</v>
      </c>
      <c r="E27" s="51"/>
      <c r="F27" s="66">
        <v>47</v>
      </c>
      <c r="G27" s="51"/>
      <c r="H27" s="52" t="s">
        <v>110</v>
      </c>
      <c r="I27" s="52">
        <f t="shared" si="1"/>
        <v>42.727272727272727</v>
      </c>
    </row>
    <row r="28" spans="1:9" s="24" customFormat="1" ht="15" x14ac:dyDescent="0.2">
      <c r="A28" s="50" t="s">
        <v>104</v>
      </c>
      <c r="B28" s="66">
        <f>SUM(B29)</f>
        <v>0</v>
      </c>
      <c r="C28" s="51"/>
      <c r="D28" s="49">
        <f>D29</f>
        <v>697.2</v>
      </c>
      <c r="E28" s="51"/>
      <c r="F28" s="66">
        <f>SUM(F29)</f>
        <v>0</v>
      </c>
      <c r="G28" s="51"/>
      <c r="H28" s="52" t="s">
        <v>107</v>
      </c>
      <c r="I28" s="52" t="s">
        <v>110</v>
      </c>
    </row>
    <row r="29" spans="1:9" s="24" customFormat="1" ht="30" x14ac:dyDescent="0.2">
      <c r="A29" s="50" t="s">
        <v>105</v>
      </c>
      <c r="B29" s="66">
        <v>0</v>
      </c>
      <c r="C29" s="51"/>
      <c r="D29" s="49">
        <v>697.2</v>
      </c>
      <c r="E29" s="51"/>
      <c r="F29" s="66">
        <v>0</v>
      </c>
      <c r="G29" s="51"/>
      <c r="H29" s="52" t="s">
        <v>107</v>
      </c>
      <c r="I29" s="52" t="s">
        <v>110</v>
      </c>
    </row>
    <row r="30" spans="1:9" s="24" customFormat="1" ht="15" x14ac:dyDescent="0.2">
      <c r="A30" s="50" t="s">
        <v>56</v>
      </c>
      <c r="B30" s="66">
        <f>SUM(B31:B35)</f>
        <v>321401.19999999995</v>
      </c>
      <c r="C30" s="51">
        <f>B30*100/B5</f>
        <v>79.855733478633439</v>
      </c>
      <c r="D30" s="49">
        <f>SUM(D31:D35)</f>
        <v>695020.8</v>
      </c>
      <c r="E30" s="51">
        <f>D30/D5*100</f>
        <v>73.083123834648234</v>
      </c>
      <c r="F30" s="66">
        <f>SUM(F31:F35)</f>
        <v>344913.10000000003</v>
      </c>
      <c r="G30" s="51">
        <f>F30/F5*G5</f>
        <v>74.949694997401082</v>
      </c>
      <c r="H30" s="52">
        <f t="shared" si="0"/>
        <v>7.3154362833742113</v>
      </c>
      <c r="I30" s="52">
        <f t="shared" si="1"/>
        <v>49.626298953930586</v>
      </c>
    </row>
    <row r="31" spans="1:9" s="24" customFormat="1" ht="15" x14ac:dyDescent="0.2">
      <c r="A31" s="50" t="s">
        <v>57</v>
      </c>
      <c r="B31" s="66">
        <v>71037.7</v>
      </c>
      <c r="C31" s="51"/>
      <c r="D31" s="49">
        <v>139962</v>
      </c>
      <c r="E31" s="51"/>
      <c r="F31" s="66">
        <v>75598.2</v>
      </c>
      <c r="G31" s="51"/>
      <c r="H31" s="52">
        <f t="shared" si="0"/>
        <v>6.4198305969928668</v>
      </c>
      <c r="I31" s="52">
        <f t="shared" si="1"/>
        <v>54.013375058944568</v>
      </c>
    </row>
    <row r="32" spans="1:9" s="24" customFormat="1" ht="15" x14ac:dyDescent="0.2">
      <c r="A32" s="50" t="s">
        <v>58</v>
      </c>
      <c r="B32" s="66">
        <v>205774.1</v>
      </c>
      <c r="C32" s="51"/>
      <c r="D32" s="49">
        <v>471102.4</v>
      </c>
      <c r="E32" s="51"/>
      <c r="F32" s="68">
        <v>224777.5</v>
      </c>
      <c r="G32" s="51"/>
      <c r="H32" s="52">
        <f t="shared" si="0"/>
        <v>9.2350786615030813</v>
      </c>
      <c r="I32" s="52">
        <f t="shared" si="1"/>
        <v>47.713087430673248</v>
      </c>
    </row>
    <row r="33" spans="1:9" s="24" customFormat="1" ht="15" x14ac:dyDescent="0.2">
      <c r="A33" s="50" t="s">
        <v>59</v>
      </c>
      <c r="B33" s="66">
        <v>29670.799999999999</v>
      </c>
      <c r="C33" s="51"/>
      <c r="D33" s="49">
        <v>46389.8</v>
      </c>
      <c r="E33" s="51"/>
      <c r="F33" s="68">
        <v>27079.3</v>
      </c>
      <c r="G33" s="51"/>
      <c r="H33" s="52">
        <f t="shared" si="0"/>
        <v>-8.7341763619450745</v>
      </c>
      <c r="I33" s="52">
        <f t="shared" si="1"/>
        <v>58.373392426783468</v>
      </c>
    </row>
    <row r="34" spans="1:9" s="24" customFormat="1" ht="15.75" customHeight="1" x14ac:dyDescent="0.2">
      <c r="A34" s="50" t="s">
        <v>60</v>
      </c>
      <c r="B34" s="66">
        <v>290.3</v>
      </c>
      <c r="C34" s="51"/>
      <c r="D34" s="49">
        <v>663.4</v>
      </c>
      <c r="E34" s="51"/>
      <c r="F34" s="68">
        <v>298.7</v>
      </c>
      <c r="G34" s="51"/>
      <c r="H34" s="52" t="s">
        <v>107</v>
      </c>
      <c r="I34" s="52">
        <f t="shared" si="1"/>
        <v>45.02562556526982</v>
      </c>
    </row>
    <row r="35" spans="1:9" s="24" customFormat="1" ht="15" x14ac:dyDescent="0.2">
      <c r="A35" s="50" t="s">
        <v>61</v>
      </c>
      <c r="B35" s="66">
        <v>14628.3</v>
      </c>
      <c r="C35" s="51"/>
      <c r="D35" s="49">
        <v>36903.199999999997</v>
      </c>
      <c r="E35" s="51"/>
      <c r="F35" s="68">
        <v>17159.400000000001</v>
      </c>
      <c r="G35" s="51"/>
      <c r="H35" s="52">
        <f t="shared" si="0"/>
        <v>17.302762453600224</v>
      </c>
      <c r="I35" s="52">
        <f t="shared" si="1"/>
        <v>46.498406642242415</v>
      </c>
    </row>
    <row r="36" spans="1:9" s="24" customFormat="1" ht="15" x14ac:dyDescent="0.2">
      <c r="A36" s="50" t="s">
        <v>62</v>
      </c>
      <c r="B36" s="66">
        <f>SUM(B37:B38)</f>
        <v>19636.099999999999</v>
      </c>
      <c r="C36" s="51">
        <f>B36*100/B5</f>
        <v>4.8788093142147391</v>
      </c>
      <c r="D36" s="49">
        <f>SUM(D37:D38)</f>
        <v>52825.3</v>
      </c>
      <c r="E36" s="51">
        <f>D36/D5*100</f>
        <v>5.5547084943392244</v>
      </c>
      <c r="F36" s="68">
        <f>SUM(F37:F38)</f>
        <v>26532.1</v>
      </c>
      <c r="G36" s="51">
        <f>F36/F5*G5</f>
        <v>5.7654313583350278</v>
      </c>
      <c r="H36" s="52">
        <f t="shared" si="0"/>
        <v>35.118990023477153</v>
      </c>
      <c r="I36" s="52">
        <f t="shared" si="1"/>
        <v>50.226122710140771</v>
      </c>
    </row>
    <row r="37" spans="1:9" s="24" customFormat="1" ht="15" x14ac:dyDescent="0.2">
      <c r="A37" s="50" t="s">
        <v>63</v>
      </c>
      <c r="B37" s="66">
        <v>14651.8</v>
      </c>
      <c r="C37" s="51"/>
      <c r="D37" s="49">
        <v>40544.6</v>
      </c>
      <c r="E37" s="51"/>
      <c r="F37" s="68">
        <v>20403.3</v>
      </c>
      <c r="G37" s="51"/>
      <c r="H37" s="52">
        <f t="shared" si="0"/>
        <v>39.25456257934178</v>
      </c>
      <c r="I37" s="52">
        <f t="shared" si="1"/>
        <v>50.323100980155189</v>
      </c>
    </row>
    <row r="38" spans="1:9" s="24" customFormat="1" ht="30" x14ac:dyDescent="0.2">
      <c r="A38" s="50" t="s">
        <v>93</v>
      </c>
      <c r="B38" s="66">
        <v>4984.3</v>
      </c>
      <c r="C38" s="51"/>
      <c r="D38" s="49">
        <v>12280.7</v>
      </c>
      <c r="E38" s="51"/>
      <c r="F38" s="68">
        <v>6128.8</v>
      </c>
      <c r="G38" s="51"/>
      <c r="H38" s="52">
        <f t="shared" si="0"/>
        <v>22.962100997130989</v>
      </c>
      <c r="I38" s="52">
        <f t="shared" si="1"/>
        <v>49.905949986564281</v>
      </c>
    </row>
    <row r="39" spans="1:9" s="24" customFormat="1" ht="15" x14ac:dyDescent="0.2">
      <c r="A39" s="50" t="s">
        <v>64</v>
      </c>
      <c r="B39" s="66">
        <f>SUM(B40:B43)</f>
        <v>9534.4</v>
      </c>
      <c r="C39" s="51">
        <f>B39*100/B5</f>
        <v>2.3689286327452503</v>
      </c>
      <c r="D39" s="49">
        <f>D40+D41+D42+D43</f>
        <v>21940.3</v>
      </c>
      <c r="E39" s="51">
        <f>D39/D5*100</f>
        <v>2.3070757909250088</v>
      </c>
      <c r="F39" s="68">
        <f>SUM(F40:F43)</f>
        <v>10601.8</v>
      </c>
      <c r="G39" s="51">
        <f>F39/F5*G5</f>
        <v>2.3037735488256224</v>
      </c>
      <c r="H39" s="52">
        <f t="shared" si="0"/>
        <v>11.195250881020286</v>
      </c>
      <c r="I39" s="52">
        <f t="shared" si="1"/>
        <v>48.321125964549253</v>
      </c>
    </row>
    <row r="40" spans="1:9" s="24" customFormat="1" ht="15" x14ac:dyDescent="0.2">
      <c r="A40" s="50" t="s">
        <v>65</v>
      </c>
      <c r="B40" s="66">
        <v>1621.7</v>
      </c>
      <c r="C40" s="51"/>
      <c r="D40" s="49">
        <v>3566.4</v>
      </c>
      <c r="E40" s="51"/>
      <c r="F40" s="68">
        <v>1684.2</v>
      </c>
      <c r="G40" s="51"/>
      <c r="H40" s="52">
        <f t="shared" si="0"/>
        <v>3.8539803909477826</v>
      </c>
      <c r="I40" s="52">
        <f t="shared" si="1"/>
        <v>47.224091520861371</v>
      </c>
    </row>
    <row r="41" spans="1:9" s="24" customFormat="1" ht="15" x14ac:dyDescent="0.2">
      <c r="A41" s="50" t="s">
        <v>66</v>
      </c>
      <c r="B41" s="66">
        <v>3393.1</v>
      </c>
      <c r="C41" s="51"/>
      <c r="D41" s="49">
        <v>9942.7000000000007</v>
      </c>
      <c r="E41" s="51"/>
      <c r="F41" s="68">
        <v>4365</v>
      </c>
      <c r="G41" s="51"/>
      <c r="H41" s="52">
        <f t="shared" si="0"/>
        <v>28.64342341811323</v>
      </c>
      <c r="I41" s="52">
        <f t="shared" si="1"/>
        <v>43.901555915395214</v>
      </c>
    </row>
    <row r="42" spans="1:9" s="24" customFormat="1" ht="15" x14ac:dyDescent="0.2">
      <c r="A42" s="50" t="s">
        <v>67</v>
      </c>
      <c r="B42" s="66">
        <v>3782.5</v>
      </c>
      <c r="C42" s="51"/>
      <c r="D42" s="49">
        <v>6868.2</v>
      </c>
      <c r="E42" s="51"/>
      <c r="F42" s="68">
        <v>4062.8</v>
      </c>
      <c r="G42" s="51"/>
      <c r="H42" s="52">
        <f t="shared" si="0"/>
        <v>7.410442828816926</v>
      </c>
      <c r="I42" s="52">
        <f t="shared" si="1"/>
        <v>59.153781194490549</v>
      </c>
    </row>
    <row r="43" spans="1:9" s="24" customFormat="1" ht="30" x14ac:dyDescent="0.2">
      <c r="A43" s="50" t="s">
        <v>68</v>
      </c>
      <c r="B43" s="66">
        <v>737.1</v>
      </c>
      <c r="C43" s="51"/>
      <c r="D43" s="49">
        <v>1563</v>
      </c>
      <c r="E43" s="51"/>
      <c r="F43" s="68">
        <v>489.8</v>
      </c>
      <c r="G43" s="51"/>
      <c r="H43" s="52">
        <f t="shared" si="0"/>
        <v>-33.550400217066894</v>
      </c>
      <c r="I43" s="52">
        <f t="shared" si="1"/>
        <v>31.337172104926424</v>
      </c>
    </row>
    <row r="44" spans="1:9" s="24" customFormat="1" ht="15" x14ac:dyDescent="0.2">
      <c r="A44" s="50" t="s">
        <v>69</v>
      </c>
      <c r="B44" s="66">
        <f>SUM(B45:B48)</f>
        <v>170.9</v>
      </c>
      <c r="C44" s="51">
        <f>B44*100/B5</f>
        <v>4.2462022081742254E-2</v>
      </c>
      <c r="D44" s="49">
        <f>SUM(D45:D48)</f>
        <v>19208.7</v>
      </c>
      <c r="E44" s="51">
        <f>D44/D5*100</f>
        <v>2.0198414217281089</v>
      </c>
      <c r="F44" s="68">
        <f>SUM(F45:F48)</f>
        <v>9309.5</v>
      </c>
      <c r="G44" s="51">
        <f>F44/F5*G5</f>
        <v>2.0229564652032797</v>
      </c>
      <c r="H44" s="52">
        <f t="shared" si="0"/>
        <v>5347.3376243417197</v>
      </c>
      <c r="I44" s="52">
        <f t="shared" si="1"/>
        <v>48.465018455179163</v>
      </c>
    </row>
    <row r="45" spans="1:9" s="24" customFormat="1" ht="15" x14ac:dyDescent="0.2">
      <c r="A45" s="50" t="s">
        <v>101</v>
      </c>
      <c r="B45" s="66">
        <v>155.9</v>
      </c>
      <c r="C45" s="51"/>
      <c r="D45" s="49">
        <v>17793.2</v>
      </c>
      <c r="E45" s="51"/>
      <c r="F45" s="68">
        <v>9279.7000000000007</v>
      </c>
      <c r="G45" s="51"/>
      <c r="H45" s="52">
        <f t="shared" si="0"/>
        <v>5852.3412443874277</v>
      </c>
      <c r="I45" s="52">
        <f t="shared" si="1"/>
        <v>52.153069712024823</v>
      </c>
    </row>
    <row r="46" spans="1:9" s="24" customFormat="1" ht="15" x14ac:dyDescent="0.2">
      <c r="A46" s="50" t="s">
        <v>70</v>
      </c>
      <c r="B46" s="66">
        <v>0</v>
      </c>
      <c r="C46" s="51"/>
      <c r="D46" s="49">
        <v>1385.5</v>
      </c>
      <c r="E46" s="51"/>
      <c r="F46" s="68">
        <v>0</v>
      </c>
      <c r="G46" s="51"/>
      <c r="H46" s="52" t="s">
        <v>110</v>
      </c>
      <c r="I46" s="52" t="s">
        <v>110</v>
      </c>
    </row>
    <row r="47" spans="1:9" s="24" customFormat="1" ht="15" x14ac:dyDescent="0.2">
      <c r="A47" s="50" t="s">
        <v>106</v>
      </c>
      <c r="B47" s="66">
        <v>0</v>
      </c>
      <c r="C47" s="51"/>
      <c r="D47" s="49">
        <v>0</v>
      </c>
      <c r="E47" s="51"/>
      <c r="F47" s="68">
        <v>0</v>
      </c>
      <c r="G47" s="51"/>
      <c r="H47" s="52" t="s">
        <v>107</v>
      </c>
      <c r="I47" s="52" t="e">
        <f t="shared" si="1"/>
        <v>#DIV/0!</v>
      </c>
    </row>
    <row r="48" spans="1:9" s="24" customFormat="1" ht="30" x14ac:dyDescent="0.2">
      <c r="A48" s="50" t="s">
        <v>111</v>
      </c>
      <c r="B48" s="66">
        <v>15</v>
      </c>
      <c r="C48" s="51"/>
      <c r="D48" s="49">
        <v>30</v>
      </c>
      <c r="E48" s="51"/>
      <c r="F48" s="68">
        <v>29.8</v>
      </c>
      <c r="G48" s="51"/>
      <c r="H48" s="52"/>
      <c r="I48" s="52">
        <f t="shared" si="1"/>
        <v>99.333333333333343</v>
      </c>
    </row>
    <row r="49" spans="1:9" s="24" customFormat="1" ht="45" x14ac:dyDescent="0.2">
      <c r="A49" s="50" t="s">
        <v>71</v>
      </c>
      <c r="B49" s="66">
        <f>B50</f>
        <v>3251.5</v>
      </c>
      <c r="C49" s="51">
        <f>B49*100/B5</f>
        <v>0.80787164891038576</v>
      </c>
      <c r="D49" s="49">
        <f>D50</f>
        <v>11056.7</v>
      </c>
      <c r="E49" s="51">
        <f>D49/D5*100</f>
        <v>1.162638838006798</v>
      </c>
      <c r="F49" s="68">
        <f>F50</f>
        <v>2034.2</v>
      </c>
      <c r="G49" s="51">
        <f>F49/F5*G5</f>
        <v>0.44203212218878696</v>
      </c>
      <c r="H49" s="52">
        <f t="shared" si="0"/>
        <v>-37.438105489773953</v>
      </c>
      <c r="I49" s="52">
        <f t="shared" si="1"/>
        <v>18.397894489314169</v>
      </c>
    </row>
    <row r="50" spans="1:9" s="24" customFormat="1" ht="30" x14ac:dyDescent="0.2">
      <c r="A50" s="50" t="s">
        <v>94</v>
      </c>
      <c r="B50" s="66">
        <v>3251.5</v>
      </c>
      <c r="C50" s="51"/>
      <c r="D50" s="49">
        <v>11056.7</v>
      </c>
      <c r="E50" s="51"/>
      <c r="F50" s="68">
        <v>2034.2</v>
      </c>
      <c r="G50" s="51"/>
      <c r="H50" s="52">
        <f t="shared" si="0"/>
        <v>-37.438105489773953</v>
      </c>
      <c r="I50" s="52">
        <f t="shared" si="1"/>
        <v>18.397894489314169</v>
      </c>
    </row>
    <row r="51" spans="1:9" s="24" customFormat="1" ht="60" customHeight="1" x14ac:dyDescent="0.2">
      <c r="A51" s="50" t="s">
        <v>95</v>
      </c>
      <c r="B51" s="66">
        <f>B52+B53</f>
        <v>12613</v>
      </c>
      <c r="C51" s="51">
        <f>B51*100/B5</f>
        <v>3.1338413371387652</v>
      </c>
      <c r="D51" s="49">
        <f>D52+D53</f>
        <v>29951</v>
      </c>
      <c r="E51" s="51">
        <f>D51/D5*100</f>
        <v>3.1494203367317195</v>
      </c>
      <c r="F51" s="68">
        <f>F52+F53</f>
        <v>14076.9</v>
      </c>
      <c r="G51" s="51">
        <f>F51/F5*G5</f>
        <v>3.0589135684000266</v>
      </c>
      <c r="H51" s="52">
        <f t="shared" si="0"/>
        <v>11.606279235709181</v>
      </c>
      <c r="I51" s="52">
        <f t="shared" si="1"/>
        <v>46.999766284932051</v>
      </c>
    </row>
    <row r="52" spans="1:9" s="24" customFormat="1" ht="51" customHeight="1" x14ac:dyDescent="0.2">
      <c r="A52" s="50" t="s">
        <v>72</v>
      </c>
      <c r="B52" s="66">
        <v>5286.4</v>
      </c>
      <c r="C52" s="51"/>
      <c r="D52" s="49">
        <v>10094</v>
      </c>
      <c r="E52" s="51"/>
      <c r="F52" s="68">
        <v>5046.8999999999996</v>
      </c>
      <c r="G52" s="51"/>
      <c r="H52" s="52">
        <f t="shared" si="0"/>
        <v>-4.530493341404366</v>
      </c>
      <c r="I52" s="52">
        <f t="shared" si="1"/>
        <v>49.999009312462846</v>
      </c>
    </row>
    <row r="53" spans="1:9" s="24" customFormat="1" ht="30" x14ac:dyDescent="0.2">
      <c r="A53" s="50" t="s">
        <v>73</v>
      </c>
      <c r="B53" s="66">
        <v>7326.6</v>
      </c>
      <c r="C53" s="51"/>
      <c r="D53" s="49">
        <v>19857</v>
      </c>
      <c r="E53" s="51"/>
      <c r="F53" s="68">
        <v>9030</v>
      </c>
      <c r="G53" s="51"/>
      <c r="H53" s="52">
        <f t="shared" si="0"/>
        <v>23.249529113094752</v>
      </c>
      <c r="I53" s="52">
        <f t="shared" si="1"/>
        <v>45.475147303218009</v>
      </c>
    </row>
    <row r="54" spans="1:9" s="24" customFormat="1" ht="30" x14ac:dyDescent="0.2">
      <c r="A54" s="50" t="s">
        <v>96</v>
      </c>
      <c r="B54" s="66">
        <v>-1598.8</v>
      </c>
      <c r="C54" s="51"/>
      <c r="D54" s="49">
        <v>11002.9</v>
      </c>
      <c r="E54" s="51"/>
      <c r="F54" s="66">
        <v>49954.8</v>
      </c>
      <c r="G54" s="51"/>
      <c r="H54" s="52">
        <f t="shared" si="0"/>
        <v>-3224.5183887915937</v>
      </c>
      <c r="I54" s="52">
        <f t="shared" si="1"/>
        <v>454.01485063028844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G23" sqref="G23"/>
    </sheetView>
  </sheetViews>
  <sheetFormatPr defaultRowHeight="12.75" x14ac:dyDescent="0.2"/>
  <cols>
    <col min="1" max="1" width="37.7109375" style="1" customWidth="1"/>
    <col min="2" max="2" width="17.5703125" style="1" customWidth="1"/>
    <col min="3" max="3" width="12.42578125" style="1" customWidth="1"/>
    <col min="4" max="4" width="17.5703125" style="1" customWidth="1"/>
    <col min="5" max="5" width="13.7109375" style="1" customWidth="1"/>
    <col min="6" max="6" width="17.5703125" style="1" customWidth="1"/>
    <col min="7" max="7" width="12.42578125" style="1" customWidth="1"/>
    <col min="8" max="8" width="13" style="1" customWidth="1"/>
    <col min="9" max="9" width="11.28515625" style="1" customWidth="1"/>
    <col min="10" max="16384" width="9.140625" style="1"/>
  </cols>
  <sheetData>
    <row r="1" spans="1:9" ht="14.25" x14ac:dyDescent="0.2">
      <c r="A1" s="73" t="s">
        <v>99</v>
      </c>
      <c r="B1" s="74"/>
      <c r="C1" s="74"/>
      <c r="D1" s="74"/>
      <c r="E1" s="74"/>
      <c r="F1" s="74"/>
      <c r="G1" s="74"/>
      <c r="H1" s="74"/>
      <c r="I1" s="74"/>
    </row>
    <row r="2" spans="1:9" ht="15" x14ac:dyDescent="0.25">
      <c r="A2" s="23"/>
      <c r="B2" s="23"/>
      <c r="C2" s="23"/>
      <c r="D2" s="23"/>
      <c r="E2" s="23"/>
      <c r="F2" s="23"/>
      <c r="G2" s="23"/>
      <c r="H2" s="23"/>
      <c r="I2" s="2" t="s">
        <v>80</v>
      </c>
    </row>
    <row r="3" spans="1:9" ht="101.25" customHeight="1" x14ac:dyDescent="0.2">
      <c r="A3" s="3" t="s">
        <v>0</v>
      </c>
      <c r="B3" s="22" t="s">
        <v>113</v>
      </c>
      <c r="C3" s="3" t="s">
        <v>1</v>
      </c>
      <c r="D3" s="3" t="s">
        <v>114</v>
      </c>
      <c r="E3" s="3" t="s">
        <v>2</v>
      </c>
      <c r="F3" s="3" t="s">
        <v>115</v>
      </c>
      <c r="G3" s="3" t="s">
        <v>2</v>
      </c>
      <c r="H3" s="3" t="s">
        <v>3</v>
      </c>
      <c r="I3" s="3" t="s">
        <v>4</v>
      </c>
    </row>
    <row r="4" spans="1:9" ht="15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9" ht="30" x14ac:dyDescent="0.25">
      <c r="A5" s="5" t="s">
        <v>79</v>
      </c>
      <c r="B5" s="6">
        <v>1598.8</v>
      </c>
      <c r="C5" s="6"/>
      <c r="D5" s="6">
        <v>-11002.9</v>
      </c>
      <c r="E5" s="6"/>
      <c r="F5" s="6">
        <v>-49954.8</v>
      </c>
      <c r="G5" s="6"/>
      <c r="H5" s="6"/>
      <c r="I5" s="6"/>
    </row>
    <row r="6" spans="1:9" ht="60" x14ac:dyDescent="0.25">
      <c r="A6" s="7" t="s">
        <v>74</v>
      </c>
      <c r="B6" s="8">
        <v>0</v>
      </c>
      <c r="C6" s="8"/>
      <c r="D6" s="8">
        <v>0</v>
      </c>
      <c r="E6" s="8"/>
      <c r="F6" s="8">
        <v>0</v>
      </c>
      <c r="G6" s="8"/>
      <c r="H6" s="8"/>
      <c r="I6" s="8"/>
    </row>
    <row r="7" spans="1:9" ht="30" x14ac:dyDescent="0.25">
      <c r="A7" s="9" t="s">
        <v>75</v>
      </c>
      <c r="B7" s="10">
        <v>0</v>
      </c>
      <c r="C7" s="10"/>
      <c r="D7" s="10">
        <v>-10000</v>
      </c>
      <c r="E7" s="10"/>
      <c r="F7" s="10">
        <v>-10000</v>
      </c>
      <c r="G7" s="10"/>
      <c r="H7" s="10"/>
      <c r="I7" s="10"/>
    </row>
    <row r="8" spans="1:9" ht="45" x14ac:dyDescent="0.25">
      <c r="A8" s="11" t="s">
        <v>76</v>
      </c>
      <c r="B8" s="12">
        <v>0</v>
      </c>
      <c r="C8" s="12"/>
      <c r="D8" s="12">
        <v>-16321.3</v>
      </c>
      <c r="E8" s="12"/>
      <c r="F8" s="12">
        <v>-8160.7</v>
      </c>
      <c r="G8" s="12"/>
      <c r="H8" s="12"/>
      <c r="I8" s="12"/>
    </row>
    <row r="9" spans="1:9" ht="30" x14ac:dyDescent="0.25">
      <c r="A9" s="11" t="s">
        <v>77</v>
      </c>
      <c r="B9" s="12">
        <v>0</v>
      </c>
      <c r="C9" s="12"/>
      <c r="D9" s="12">
        <v>0</v>
      </c>
      <c r="E9" s="12"/>
      <c r="F9" s="12">
        <v>0</v>
      </c>
      <c r="G9" s="12"/>
      <c r="H9" s="12"/>
      <c r="I9" s="12"/>
    </row>
    <row r="10" spans="1:9" ht="30" x14ac:dyDescent="0.25">
      <c r="A10" s="11" t="s">
        <v>78</v>
      </c>
      <c r="B10" s="12">
        <v>1598.8</v>
      </c>
      <c r="C10" s="12"/>
      <c r="D10" s="12">
        <v>15318.4</v>
      </c>
      <c r="E10" s="12"/>
      <c r="F10" s="12">
        <v>-31794.2</v>
      </c>
      <c r="G10" s="12"/>
      <c r="H10" s="12"/>
      <c r="I10" s="12"/>
    </row>
  </sheetData>
  <mergeCells count="1">
    <mergeCell ref="A1:I1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cp:lastPrinted>2024-05-23T11:42:11Z</cp:lastPrinted>
  <dcterms:created xsi:type="dcterms:W3CDTF">2021-07-16T11:47:31Z</dcterms:created>
  <dcterms:modified xsi:type="dcterms:W3CDTF">2025-07-08T10:08:42Z</dcterms:modified>
</cp:coreProperties>
</file>