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НА 01.10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44525"/>
</workbook>
</file>

<file path=xl/calcChain.xml><?xml version="1.0" encoding="utf-8"?>
<calcChain xmlns="http://schemas.openxmlformats.org/spreadsheetml/2006/main">
  <c r="H128" i="3" l="1"/>
  <c r="H114" i="3"/>
  <c r="B62" i="3" l="1"/>
  <c r="F150" i="3" l="1"/>
  <c r="D150" i="3"/>
  <c r="I114" i="3"/>
  <c r="H116" i="3"/>
  <c r="H115" i="3"/>
  <c r="H113" i="3"/>
  <c r="H112" i="3"/>
  <c r="H110" i="3"/>
  <c r="I110" i="3" l="1"/>
  <c r="D62" i="3"/>
  <c r="F62" i="3"/>
  <c r="I64" i="3"/>
  <c r="H64" i="3"/>
  <c r="H11" i="3" l="1"/>
  <c r="I11" i="3"/>
  <c r="B9" i="3" l="1"/>
  <c r="F16" i="3"/>
  <c r="D16" i="3"/>
  <c r="I176" i="3"/>
  <c r="H176" i="3"/>
  <c r="F175" i="3"/>
  <c r="D175" i="3"/>
  <c r="I175" i="3" s="1"/>
  <c r="B175" i="3"/>
  <c r="F143" i="3"/>
  <c r="D143" i="3"/>
  <c r="I145" i="3"/>
  <c r="F139" i="3"/>
  <c r="D139" i="3"/>
  <c r="I141" i="3"/>
  <c r="I118" i="3"/>
  <c r="B87" i="3"/>
  <c r="I116" i="3"/>
  <c r="I115" i="3"/>
  <c r="H105" i="3"/>
  <c r="I105" i="3"/>
  <c r="F74" i="3"/>
  <c r="D74" i="3"/>
  <c r="H77" i="3"/>
  <c r="H78" i="3"/>
  <c r="I78" i="3"/>
  <c r="H15" i="3"/>
  <c r="I13" i="3"/>
  <c r="I14" i="3"/>
  <c r="H14" i="3"/>
  <c r="H175" i="3" l="1"/>
  <c r="D26" i="3"/>
  <c r="D170" i="3" l="1"/>
  <c r="I128" i="3"/>
  <c r="I136" i="3"/>
  <c r="F135" i="3"/>
  <c r="D135" i="3"/>
  <c r="B135" i="3"/>
  <c r="B134" i="3" s="1"/>
  <c r="F87" i="3" l="1"/>
  <c r="D87" i="3"/>
  <c r="I88" i="3"/>
  <c r="H88" i="3"/>
  <c r="F121" i="3" l="1"/>
  <c r="D121" i="3"/>
  <c r="H130" i="3"/>
  <c r="I130" i="3"/>
  <c r="D86" i="3" l="1"/>
  <c r="I58" i="3"/>
  <c r="H58" i="3"/>
  <c r="F57" i="3"/>
  <c r="D57" i="3"/>
  <c r="B57" i="3"/>
  <c r="F6" i="3"/>
  <c r="D6" i="3"/>
  <c r="D9" i="3"/>
  <c r="B31" i="3"/>
  <c r="H57" i="3" l="1"/>
  <c r="I57" i="3"/>
  <c r="B74" i="3"/>
  <c r="B73" i="3" s="1"/>
  <c r="I48" i="3"/>
  <c r="I50" i="3"/>
  <c r="I51" i="3"/>
  <c r="I53" i="3"/>
  <c r="I55" i="3"/>
  <c r="I56" i="3"/>
  <c r="H48" i="3"/>
  <c r="H50" i="3"/>
  <c r="H51" i="3"/>
  <c r="H53" i="3"/>
  <c r="H55" i="3"/>
  <c r="H56" i="3"/>
  <c r="F54" i="3"/>
  <c r="D54" i="3"/>
  <c r="B54" i="3"/>
  <c r="F26" i="3"/>
  <c r="I40" i="3"/>
  <c r="H40" i="3"/>
  <c r="F39" i="3"/>
  <c r="D39" i="3"/>
  <c r="B39" i="3"/>
  <c r="H39" i="3" l="1"/>
  <c r="I54" i="3"/>
  <c r="H74" i="3"/>
  <c r="I74" i="3"/>
  <c r="H54" i="3"/>
  <c r="I39" i="3"/>
  <c r="I168" i="3"/>
  <c r="I171" i="3"/>
  <c r="I172" i="3"/>
  <c r="I173" i="3"/>
  <c r="H168" i="3"/>
  <c r="H173" i="3"/>
  <c r="I122" i="3"/>
  <c r="I123" i="3"/>
  <c r="H122" i="3"/>
  <c r="H123" i="3"/>
  <c r="H7" i="3"/>
  <c r="B170" i="3"/>
  <c r="B169" i="3" s="1"/>
  <c r="B157" i="3"/>
  <c r="B156" i="3" s="1"/>
  <c r="B121" i="3"/>
  <c r="B86" i="3" s="1"/>
  <c r="F170" i="3" l="1"/>
  <c r="I154" i="3"/>
  <c r="I155" i="3"/>
  <c r="I158" i="3"/>
  <c r="I159" i="3"/>
  <c r="H151" i="3"/>
  <c r="H154" i="3"/>
  <c r="H155" i="3"/>
  <c r="F157" i="3"/>
  <c r="D157" i="3"/>
  <c r="D156" i="3" s="1"/>
  <c r="H170" i="3" l="1"/>
  <c r="I170" i="3"/>
  <c r="I157" i="3"/>
  <c r="F156" i="3"/>
  <c r="I156" i="3" s="1"/>
  <c r="I127" i="3"/>
  <c r="I126" i="3"/>
  <c r="D60" i="3"/>
  <c r="I33" i="3"/>
  <c r="I7" i="3" l="1"/>
  <c r="I10" i="3"/>
  <c r="I15" i="3"/>
  <c r="I17" i="3"/>
  <c r="I22" i="3"/>
  <c r="I24" i="3"/>
  <c r="I27" i="3"/>
  <c r="I28" i="3"/>
  <c r="I29" i="3"/>
  <c r="I30" i="3"/>
  <c r="I32" i="3"/>
  <c r="I37" i="3"/>
  <c r="I38" i="3"/>
  <c r="I41" i="3"/>
  <c r="I43" i="3"/>
  <c r="I46" i="3"/>
  <c r="I47" i="3"/>
  <c r="I61" i="3"/>
  <c r="I63" i="3"/>
  <c r="I66" i="3"/>
  <c r="I68" i="3"/>
  <c r="I69" i="3"/>
  <c r="I71" i="3"/>
  <c r="I72" i="3"/>
  <c r="I75" i="3"/>
  <c r="I76" i="3"/>
  <c r="I77" i="3"/>
  <c r="I82" i="3"/>
  <c r="I84" i="3"/>
  <c r="I85" i="3"/>
  <c r="I89" i="3"/>
  <c r="I90" i="3"/>
  <c r="I91" i="3"/>
  <c r="I92" i="3"/>
  <c r="I93" i="3"/>
  <c r="I94" i="3"/>
  <c r="I95" i="3"/>
  <c r="I96" i="3"/>
  <c r="I97" i="3"/>
  <c r="I98" i="3"/>
  <c r="I100" i="3"/>
  <c r="I101" i="3"/>
  <c r="I102" i="3"/>
  <c r="I103" i="3"/>
  <c r="I104" i="3"/>
  <c r="I106" i="3"/>
  <c r="I108" i="3"/>
  <c r="I109" i="3"/>
  <c r="I111" i="3"/>
  <c r="I113" i="3"/>
  <c r="I117" i="3"/>
  <c r="I120" i="3"/>
  <c r="I124" i="3"/>
  <c r="I125" i="3"/>
  <c r="I129" i="3"/>
  <c r="I133" i="3"/>
  <c r="I137" i="3"/>
  <c r="I140" i="3"/>
  <c r="I144" i="3"/>
  <c r="I148" i="3"/>
  <c r="I151" i="3"/>
  <c r="I162" i="3"/>
  <c r="I165" i="3"/>
  <c r="I178" i="3"/>
  <c r="H10" i="3"/>
  <c r="H17" i="3"/>
  <c r="H24" i="3"/>
  <c r="H27" i="3"/>
  <c r="H28" i="3"/>
  <c r="H29" i="3"/>
  <c r="H32" i="3"/>
  <c r="H37" i="3"/>
  <c r="H41" i="3"/>
  <c r="H46" i="3"/>
  <c r="H47" i="3"/>
  <c r="H63" i="3"/>
  <c r="H66" i="3"/>
  <c r="H69" i="3"/>
  <c r="H71" i="3"/>
  <c r="H72" i="3"/>
  <c r="H75" i="3"/>
  <c r="H76" i="3"/>
  <c r="H82" i="3"/>
  <c r="H84" i="3"/>
  <c r="H85" i="3"/>
  <c r="H89" i="3"/>
  <c r="H91" i="3"/>
  <c r="H92" i="3"/>
  <c r="H93" i="3"/>
  <c r="H97" i="3"/>
  <c r="H100" i="3"/>
  <c r="H106" i="3"/>
  <c r="H109" i="3"/>
  <c r="H111" i="3"/>
  <c r="H119" i="3"/>
  <c r="H124" i="3"/>
  <c r="H125" i="3"/>
  <c r="H129" i="3"/>
  <c r="H133" i="3"/>
  <c r="H148" i="3"/>
  <c r="H162" i="3"/>
  <c r="H165" i="3"/>
  <c r="H178" i="3"/>
  <c r="D36" i="3"/>
  <c r="D31" i="3"/>
  <c r="D21" i="3"/>
  <c r="F67" i="3"/>
  <c r="D67" i="3"/>
  <c r="B67" i="3"/>
  <c r="B49" i="3"/>
  <c r="B26" i="3"/>
  <c r="D25" i="3" l="1"/>
  <c r="D5" i="3"/>
  <c r="H67" i="3"/>
  <c r="I67" i="3"/>
  <c r="D177" i="3"/>
  <c r="D174" i="3" s="1"/>
  <c r="F177" i="3"/>
  <c r="F174" i="3" s="1"/>
  <c r="B177" i="3"/>
  <c r="D169" i="3"/>
  <c r="D167" i="3"/>
  <c r="D166" i="3" s="1"/>
  <c r="F167" i="3"/>
  <c r="F166" i="3" s="1"/>
  <c r="B167" i="3"/>
  <c r="D164" i="3"/>
  <c r="D163" i="3" s="1"/>
  <c r="F164" i="3"/>
  <c r="F163" i="3" s="1"/>
  <c r="B164" i="3"/>
  <c r="B161" i="3"/>
  <c r="F161" i="3"/>
  <c r="F160" i="3" s="1"/>
  <c r="D161" i="3"/>
  <c r="D160" i="3" s="1"/>
  <c r="F153" i="3"/>
  <c r="D153" i="3"/>
  <c r="D152" i="3" s="1"/>
  <c r="B153" i="3"/>
  <c r="D149" i="3"/>
  <c r="B150" i="3"/>
  <c r="F147" i="3"/>
  <c r="D147" i="3"/>
  <c r="D146" i="3" s="1"/>
  <c r="B147" i="3"/>
  <c r="D142" i="3"/>
  <c r="F142" i="3"/>
  <c r="B143" i="3"/>
  <c r="B142" i="3" s="1"/>
  <c r="D138" i="3"/>
  <c r="F138" i="3"/>
  <c r="B139" i="3"/>
  <c r="B138" i="3" s="1"/>
  <c r="F132" i="3"/>
  <c r="D132" i="3"/>
  <c r="D131" i="3" s="1"/>
  <c r="B132" i="3"/>
  <c r="F70" i="3"/>
  <c r="D70" i="3"/>
  <c r="B70" i="3"/>
  <c r="H70" i="3" l="1"/>
  <c r="I174" i="3"/>
  <c r="I177" i="3"/>
  <c r="I166" i="3"/>
  <c r="I167" i="3"/>
  <c r="B152" i="3"/>
  <c r="I153" i="3"/>
  <c r="H153" i="3"/>
  <c r="H150" i="3"/>
  <c r="I142" i="3"/>
  <c r="I143" i="3"/>
  <c r="F146" i="3"/>
  <c r="I146" i="3" s="1"/>
  <c r="I147" i="3"/>
  <c r="F152" i="3"/>
  <c r="I161" i="3"/>
  <c r="F169" i="3"/>
  <c r="F131" i="3"/>
  <c r="I131" i="3" s="1"/>
  <c r="I132" i="3"/>
  <c r="I138" i="3"/>
  <c r="I139" i="3"/>
  <c r="F149" i="3"/>
  <c r="I149" i="3" s="1"/>
  <c r="I150" i="3"/>
  <c r="I163" i="3"/>
  <c r="I164" i="3"/>
  <c r="I87" i="3"/>
  <c r="I70" i="3"/>
  <c r="B174" i="3"/>
  <c r="H174" i="3" s="1"/>
  <c r="H177" i="3"/>
  <c r="B166" i="3"/>
  <c r="H166" i="3" s="1"/>
  <c r="H167" i="3"/>
  <c r="B163" i="3"/>
  <c r="H163" i="3" s="1"/>
  <c r="H164" i="3"/>
  <c r="B160" i="3"/>
  <c r="H161" i="3"/>
  <c r="B149" i="3"/>
  <c r="B146" i="3"/>
  <c r="H147" i="3"/>
  <c r="B131" i="3"/>
  <c r="H132" i="3"/>
  <c r="H87" i="3"/>
  <c r="F86" i="3"/>
  <c r="I169" i="3" l="1"/>
  <c r="H169" i="3"/>
  <c r="I152" i="3"/>
  <c r="H152" i="3"/>
  <c r="I160" i="3"/>
  <c r="H131" i="3"/>
  <c r="H146" i="3"/>
  <c r="H149" i="3"/>
  <c r="H160" i="3"/>
  <c r="H121" i="3"/>
  <c r="I121" i="3"/>
  <c r="H86" i="3"/>
  <c r="D134" i="3"/>
  <c r="F49" i="3"/>
  <c r="D49" i="3"/>
  <c r="F45" i="3"/>
  <c r="I86" i="3" l="1"/>
  <c r="H49" i="3"/>
  <c r="I49" i="3"/>
  <c r="F134" i="3"/>
  <c r="I134" i="3" s="1"/>
  <c r="I135" i="3"/>
  <c r="H26" i="3"/>
  <c r="I26" i="3"/>
  <c r="F9" i="3"/>
  <c r="I9" i="3" l="1"/>
  <c r="H9" i="3"/>
  <c r="F42" i="3"/>
  <c r="D42" i="3"/>
  <c r="B42" i="3"/>
  <c r="I42" i="3" l="1"/>
  <c r="B83" i="3"/>
  <c r="B80" i="3"/>
  <c r="B65" i="3"/>
  <c r="B60" i="3"/>
  <c r="B52" i="3"/>
  <c r="B45" i="3"/>
  <c r="B36" i="3"/>
  <c r="B25" i="3" s="1"/>
  <c r="B21" i="3"/>
  <c r="B16" i="3"/>
  <c r="F52" i="3"/>
  <c r="F44" i="3" s="1"/>
  <c r="F36" i="3"/>
  <c r="I36" i="3" s="1"/>
  <c r="F83" i="3"/>
  <c r="F80" i="3"/>
  <c r="F65" i="3"/>
  <c r="H62" i="3"/>
  <c r="F60" i="3"/>
  <c r="I60" i="3" s="1"/>
  <c r="F31" i="3"/>
  <c r="F21" i="3"/>
  <c r="I21" i="3" s="1"/>
  <c r="I16" i="3"/>
  <c r="H45" i="3" l="1"/>
  <c r="B44" i="3"/>
  <c r="H52" i="3"/>
  <c r="I31" i="3"/>
  <c r="F25" i="3"/>
  <c r="H83" i="3"/>
  <c r="H80" i="3"/>
  <c r="H65" i="3"/>
  <c r="H36" i="3"/>
  <c r="H31" i="3"/>
  <c r="H16" i="3"/>
  <c r="F73" i="3"/>
  <c r="B79" i="3"/>
  <c r="B59" i="3"/>
  <c r="F79" i="3"/>
  <c r="F59" i="3"/>
  <c r="D83" i="3"/>
  <c r="I83" i="3" s="1"/>
  <c r="D80" i="3"/>
  <c r="I80" i="3" s="1"/>
  <c r="D65" i="3"/>
  <c r="I65" i="3" s="1"/>
  <c r="D52" i="3"/>
  <c r="I52" i="3" s="1"/>
  <c r="D45" i="3"/>
  <c r="D44" i="3" s="1"/>
  <c r="H44" i="3" l="1"/>
  <c r="H79" i="3"/>
  <c r="H73" i="3"/>
  <c r="H59" i="3"/>
  <c r="D59" i="3"/>
  <c r="I62" i="3"/>
  <c r="I45" i="3"/>
  <c r="D73" i="3"/>
  <c r="I73" i="3" s="1"/>
  <c r="I25" i="3"/>
  <c r="D79" i="3"/>
  <c r="I79" i="3" s="1"/>
  <c r="B6" i="3"/>
  <c r="I59" i="3" l="1"/>
  <c r="D179" i="3"/>
  <c r="E114" i="3" s="1"/>
  <c r="H6" i="3"/>
  <c r="I44" i="3"/>
  <c r="H25" i="3"/>
  <c r="F5" i="3"/>
  <c r="F179" i="3" s="1"/>
  <c r="G114" i="3" s="1"/>
  <c r="I6" i="3"/>
  <c r="B5" i="3"/>
  <c r="B179" i="3" s="1"/>
  <c r="C26" i="3" s="1"/>
  <c r="C114" i="3" l="1"/>
  <c r="C64" i="3"/>
  <c r="C110" i="3"/>
  <c r="C11" i="3"/>
  <c r="G64" i="3"/>
  <c r="G110" i="3"/>
  <c r="E64" i="3"/>
  <c r="E110" i="3"/>
  <c r="G20" i="3"/>
  <c r="G11" i="3"/>
  <c r="E20" i="3"/>
  <c r="E11" i="3"/>
  <c r="C20" i="3"/>
  <c r="C27" i="3"/>
  <c r="C123" i="3"/>
  <c r="C176" i="3"/>
  <c r="C141" i="3"/>
  <c r="C145" i="3"/>
  <c r="C175" i="3"/>
  <c r="G145" i="3"/>
  <c r="G176" i="3"/>
  <c r="G175" i="3"/>
  <c r="E175" i="3"/>
  <c r="E176" i="3"/>
  <c r="E141" i="3"/>
  <c r="E145" i="3"/>
  <c r="G118" i="3"/>
  <c r="G141" i="3"/>
  <c r="E116" i="3"/>
  <c r="E118" i="3"/>
  <c r="G115" i="3"/>
  <c r="G116" i="3"/>
  <c r="C115" i="3"/>
  <c r="C117" i="3"/>
  <c r="C116" i="3"/>
  <c r="E105" i="3"/>
  <c r="E115" i="3"/>
  <c r="G78" i="3"/>
  <c r="G105" i="3"/>
  <c r="C19" i="3"/>
  <c r="C105" i="3"/>
  <c r="C78" i="3"/>
  <c r="E13" i="3"/>
  <c r="E78" i="3"/>
  <c r="C118" i="3"/>
  <c r="C13" i="3"/>
  <c r="C14" i="3"/>
  <c r="G14" i="3"/>
  <c r="G13" i="3"/>
  <c r="E128" i="3"/>
  <c r="E14" i="3"/>
  <c r="C136" i="3"/>
  <c r="C135" i="3"/>
  <c r="C128" i="3"/>
  <c r="G136" i="3"/>
  <c r="G128" i="3"/>
  <c r="E88" i="3"/>
  <c r="E136" i="3"/>
  <c r="C88" i="3"/>
  <c r="C130" i="3"/>
  <c r="E130" i="3"/>
  <c r="G130" i="3"/>
  <c r="G88" i="3"/>
  <c r="C57" i="3"/>
  <c r="C58" i="3"/>
  <c r="G58" i="3"/>
  <c r="G57" i="3"/>
  <c r="E74" i="3"/>
  <c r="E58" i="3"/>
  <c r="E57" i="3"/>
  <c r="C70" i="3"/>
  <c r="G74" i="3"/>
  <c r="G85" i="3"/>
  <c r="C74" i="3"/>
  <c r="C55" i="3"/>
  <c r="C56" i="3"/>
  <c r="C54" i="3"/>
  <c r="G55" i="3"/>
  <c r="G56" i="3"/>
  <c r="G54" i="3"/>
  <c r="E56" i="3"/>
  <c r="E55" i="3"/>
  <c r="E54" i="3"/>
  <c r="C40" i="3"/>
  <c r="C39" i="3"/>
  <c r="G40" i="3"/>
  <c r="G39" i="3"/>
  <c r="E40" i="3"/>
  <c r="E39" i="3"/>
  <c r="C122" i="3"/>
  <c r="C120" i="3"/>
  <c r="C119" i="3"/>
  <c r="C121" i="3"/>
  <c r="G8" i="3"/>
  <c r="G171" i="3"/>
  <c r="G119" i="3"/>
  <c r="G123" i="3"/>
  <c r="G172" i="3"/>
  <c r="G120" i="3"/>
  <c r="G173" i="3"/>
  <c r="G121" i="3"/>
  <c r="G170" i="3"/>
  <c r="G117" i="3"/>
  <c r="G122" i="3"/>
  <c r="E170" i="3"/>
  <c r="E121" i="3"/>
  <c r="E171" i="3"/>
  <c r="E117" i="3"/>
  <c r="E122" i="3"/>
  <c r="E172" i="3"/>
  <c r="E119" i="3"/>
  <c r="E123" i="3"/>
  <c r="E169" i="3"/>
  <c r="E120" i="3"/>
  <c r="C160" i="3"/>
  <c r="C8" i="3"/>
  <c r="E160" i="3"/>
  <c r="E8" i="3"/>
  <c r="E173" i="3"/>
  <c r="E152" i="3"/>
  <c r="E154" i="3"/>
  <c r="E156" i="3"/>
  <c r="E158" i="3"/>
  <c r="E151" i="3"/>
  <c r="E153" i="3"/>
  <c r="E155" i="3"/>
  <c r="E157" i="3"/>
  <c r="E159" i="3"/>
  <c r="E126" i="3"/>
  <c r="E127" i="3"/>
  <c r="E33" i="3"/>
  <c r="E15" i="3"/>
  <c r="E24" i="3"/>
  <c r="E32" i="3"/>
  <c r="E43" i="3"/>
  <c r="E63" i="3"/>
  <c r="E72" i="3"/>
  <c r="E81" i="3"/>
  <c r="E90" i="3"/>
  <c r="E98" i="3"/>
  <c r="E107" i="3"/>
  <c r="E132" i="3"/>
  <c r="E142" i="3"/>
  <c r="E163" i="3"/>
  <c r="E12" i="3"/>
  <c r="E23" i="3"/>
  <c r="E31" i="3"/>
  <c r="E46" i="3"/>
  <c r="E53" i="3"/>
  <c r="E67" i="3"/>
  <c r="E75" i="3"/>
  <c r="E84" i="3"/>
  <c r="E93" i="3"/>
  <c r="E101" i="3"/>
  <c r="E111" i="3"/>
  <c r="E124" i="3"/>
  <c r="E135" i="3"/>
  <c r="E146" i="3"/>
  <c r="E166" i="3"/>
  <c r="E178" i="3"/>
  <c r="E174" i="3"/>
  <c r="E17" i="3"/>
  <c r="E26" i="3"/>
  <c r="E35" i="3"/>
  <c r="E52" i="3"/>
  <c r="E66" i="3"/>
  <c r="E83" i="3"/>
  <c r="E92" i="3"/>
  <c r="E100" i="3"/>
  <c r="E109" i="3"/>
  <c r="E134" i="3"/>
  <c r="E144" i="3"/>
  <c r="E165" i="3"/>
  <c r="E177" i="3"/>
  <c r="E16" i="3"/>
  <c r="E25" i="3"/>
  <c r="E34" i="3"/>
  <c r="E51" i="3"/>
  <c r="E65" i="3"/>
  <c r="E73" i="3"/>
  <c r="E82" i="3"/>
  <c r="E91" i="3"/>
  <c r="E99" i="3"/>
  <c r="E108" i="3"/>
  <c r="E133" i="3"/>
  <c r="E143" i="3"/>
  <c r="E164" i="3"/>
  <c r="E6" i="3"/>
  <c r="E19" i="3"/>
  <c r="E28" i="3"/>
  <c r="E37" i="3"/>
  <c r="E47" i="3"/>
  <c r="E59" i="3"/>
  <c r="E68" i="3"/>
  <c r="E76" i="3"/>
  <c r="E85" i="3"/>
  <c r="E94" i="3"/>
  <c r="E102" i="3"/>
  <c r="E112" i="3"/>
  <c r="E125" i="3"/>
  <c r="E137" i="3"/>
  <c r="E147" i="3"/>
  <c r="E7" i="3"/>
  <c r="E27" i="3"/>
  <c r="E50" i="3"/>
  <c r="E71" i="3"/>
  <c r="E89" i="3"/>
  <c r="E106" i="3"/>
  <c r="E131" i="3"/>
  <c r="E150" i="3"/>
  <c r="E10" i="3"/>
  <c r="E30" i="3"/>
  <c r="E49" i="3"/>
  <c r="E70" i="3"/>
  <c r="E87" i="3"/>
  <c r="E104" i="3"/>
  <c r="E129" i="3"/>
  <c r="E149" i="3"/>
  <c r="E21" i="3"/>
  <c r="E38" i="3"/>
  <c r="E60" i="3"/>
  <c r="E77" i="3"/>
  <c r="E95" i="3"/>
  <c r="E113" i="3"/>
  <c r="E138" i="3"/>
  <c r="E42" i="3"/>
  <c r="E167" i="3"/>
  <c r="E18" i="3"/>
  <c r="E36" i="3"/>
  <c r="E62" i="3"/>
  <c r="E80" i="3"/>
  <c r="E97" i="3"/>
  <c r="E140" i="3"/>
  <c r="E162" i="3"/>
  <c r="E5" i="3"/>
  <c r="E22" i="3"/>
  <c r="E41" i="3"/>
  <c r="E61" i="3"/>
  <c r="E79" i="3"/>
  <c r="E96" i="3"/>
  <c r="E139" i="3"/>
  <c r="E161" i="3"/>
  <c r="E9" i="3"/>
  <c r="E29" i="3"/>
  <c r="E48" i="3"/>
  <c r="E69" i="3"/>
  <c r="E86" i="3"/>
  <c r="E103" i="3"/>
  <c r="E148" i="3"/>
  <c r="E168" i="3"/>
  <c r="E45" i="3"/>
  <c r="E44" i="3"/>
  <c r="I5" i="3"/>
  <c r="H5" i="3"/>
  <c r="C173" i="3"/>
  <c r="C171" i="3" l="1"/>
  <c r="C172" i="3"/>
  <c r="C170" i="3"/>
  <c r="C155" i="3"/>
  <c r="C157" i="3"/>
  <c r="C159" i="3"/>
  <c r="C154" i="3"/>
  <c r="C156" i="3"/>
  <c r="C158" i="3"/>
  <c r="C153" i="3"/>
  <c r="G127" i="3"/>
  <c r="G155" i="3"/>
  <c r="G157" i="3"/>
  <c r="G159" i="3"/>
  <c r="G154" i="3"/>
  <c r="G156" i="3"/>
  <c r="G158" i="3"/>
  <c r="G160" i="3"/>
  <c r="C126" i="3"/>
  <c r="C127" i="3"/>
  <c r="G33" i="3"/>
  <c r="G126" i="3"/>
  <c r="C5" i="3"/>
  <c r="C33" i="3"/>
  <c r="G7" i="3"/>
  <c r="G9" i="3"/>
  <c r="G12" i="3"/>
  <c r="G16" i="3"/>
  <c r="G18" i="3"/>
  <c r="G21" i="3"/>
  <c r="G23" i="3"/>
  <c r="G25" i="3"/>
  <c r="G27" i="3"/>
  <c r="G29" i="3"/>
  <c r="G31" i="3"/>
  <c r="G34" i="3"/>
  <c r="G36" i="3"/>
  <c r="G38" i="3"/>
  <c r="G42" i="3"/>
  <c r="G44" i="3"/>
  <c r="G46" i="3"/>
  <c r="G48" i="3"/>
  <c r="G50" i="3"/>
  <c r="G51" i="3"/>
  <c r="G53" i="3"/>
  <c r="G60" i="3"/>
  <c r="G62" i="3"/>
  <c r="G65" i="3"/>
  <c r="G67" i="3"/>
  <c r="G69" i="3"/>
  <c r="G71" i="3"/>
  <c r="G73" i="3"/>
  <c r="G75" i="3"/>
  <c r="G77" i="3"/>
  <c r="G80" i="3"/>
  <c r="G82" i="3"/>
  <c r="G84" i="3"/>
  <c r="G86" i="3"/>
  <c r="G89" i="3"/>
  <c r="G91" i="3"/>
  <c r="G93" i="3"/>
  <c r="G95" i="3"/>
  <c r="G97" i="3"/>
  <c r="G99" i="3"/>
  <c r="G101" i="3"/>
  <c r="G103" i="3"/>
  <c r="G106" i="3"/>
  <c r="G108" i="3"/>
  <c r="G111" i="3"/>
  <c r="G113" i="3"/>
  <c r="G124" i="3"/>
  <c r="G131" i="3"/>
  <c r="G133" i="3"/>
  <c r="G135" i="3"/>
  <c r="G138" i="3"/>
  <c r="G140" i="3"/>
  <c r="G143" i="3"/>
  <c r="G146" i="3"/>
  <c r="G148" i="3"/>
  <c r="G150" i="3"/>
  <c r="G152" i="3"/>
  <c r="G162" i="3"/>
  <c r="G164" i="3"/>
  <c r="G166" i="3"/>
  <c r="G168" i="3"/>
  <c r="G174" i="3"/>
  <c r="G178" i="3"/>
  <c r="G10" i="3"/>
  <c r="G15" i="3"/>
  <c r="G17" i="3"/>
  <c r="G19" i="3"/>
  <c r="G22" i="3"/>
  <c r="G24" i="3"/>
  <c r="G26" i="3"/>
  <c r="G28" i="3"/>
  <c r="G30" i="3"/>
  <c r="G32" i="3"/>
  <c r="G35" i="3"/>
  <c r="G37" i="3"/>
  <c r="G41" i="3"/>
  <c r="G43" i="3"/>
  <c r="G47" i="3"/>
  <c r="G59" i="3"/>
  <c r="G63" i="3"/>
  <c r="G68" i="3"/>
  <c r="G72" i="3"/>
  <c r="G76" i="3"/>
  <c r="G81" i="3"/>
  <c r="G90" i="3"/>
  <c r="G94" i="3"/>
  <c r="G98" i="3"/>
  <c r="G102" i="3"/>
  <c r="G107" i="3"/>
  <c r="G112" i="3"/>
  <c r="G125" i="3"/>
  <c r="G132" i="3"/>
  <c r="G137" i="3"/>
  <c r="G142" i="3"/>
  <c r="G147" i="3"/>
  <c r="G151" i="3"/>
  <c r="G163" i="3"/>
  <c r="G167" i="3"/>
  <c r="G45" i="3"/>
  <c r="G49" i="3"/>
  <c r="G52" i="3"/>
  <c r="G61" i="3"/>
  <c r="G66" i="3"/>
  <c r="G70" i="3"/>
  <c r="G79" i="3"/>
  <c r="G83" i="3"/>
  <c r="G87" i="3"/>
  <c r="G92" i="3"/>
  <c r="G96" i="3"/>
  <c r="G100" i="3"/>
  <c r="G104" i="3"/>
  <c r="G109" i="3"/>
  <c r="G129" i="3"/>
  <c r="G134" i="3"/>
  <c r="G139" i="3"/>
  <c r="G144" i="3"/>
  <c r="G149" i="3"/>
  <c r="G153" i="3"/>
  <c r="G161" i="3"/>
  <c r="G165" i="3"/>
  <c r="G169" i="3"/>
  <c r="G177" i="3"/>
  <c r="G6" i="3"/>
  <c r="G5" i="3"/>
  <c r="C7" i="3"/>
  <c r="C9" i="3"/>
  <c r="C12" i="3"/>
  <c r="C16" i="3"/>
  <c r="C18" i="3"/>
  <c r="C21" i="3"/>
  <c r="C23" i="3"/>
  <c r="C25" i="3"/>
  <c r="C29" i="3"/>
  <c r="C31" i="3"/>
  <c r="C34" i="3"/>
  <c r="C36" i="3"/>
  <c r="C38" i="3"/>
  <c r="C42" i="3"/>
  <c r="C44" i="3"/>
  <c r="C46" i="3"/>
  <c r="C48" i="3"/>
  <c r="C50" i="3"/>
  <c r="C51" i="3"/>
  <c r="C53" i="3"/>
  <c r="C60" i="3"/>
  <c r="C62" i="3"/>
  <c r="C65" i="3"/>
  <c r="C67" i="3"/>
  <c r="C69" i="3"/>
  <c r="C71" i="3"/>
  <c r="C73" i="3"/>
  <c r="C75" i="3"/>
  <c r="C77" i="3"/>
  <c r="C80" i="3"/>
  <c r="C82" i="3"/>
  <c r="C84" i="3"/>
  <c r="C86" i="3"/>
  <c r="C89" i="3"/>
  <c r="C91" i="3"/>
  <c r="C93" i="3"/>
  <c r="C95" i="3"/>
  <c r="C97" i="3"/>
  <c r="C99" i="3"/>
  <c r="C101" i="3"/>
  <c r="C103" i="3"/>
  <c r="C106" i="3"/>
  <c r="C108" i="3"/>
  <c r="C111" i="3"/>
  <c r="C113" i="3"/>
  <c r="C124" i="3"/>
  <c r="C131" i="3"/>
  <c r="C133" i="3"/>
  <c r="C138" i="3"/>
  <c r="C140" i="3"/>
  <c r="C143" i="3"/>
  <c r="C146" i="3"/>
  <c r="C148" i="3"/>
  <c r="C150" i="3"/>
  <c r="C152" i="3"/>
  <c r="C162" i="3"/>
  <c r="C164" i="3"/>
  <c r="C166" i="3"/>
  <c r="C168" i="3"/>
  <c r="C174" i="3"/>
  <c r="C178" i="3"/>
  <c r="C10" i="3"/>
  <c r="C15" i="3"/>
  <c r="C17" i="3"/>
  <c r="C22" i="3"/>
  <c r="C24" i="3"/>
  <c r="C28" i="3"/>
  <c r="C30" i="3"/>
  <c r="C32" i="3"/>
  <c r="C35" i="3"/>
  <c r="C41" i="3"/>
  <c r="C45" i="3"/>
  <c r="C49" i="3"/>
  <c r="C52" i="3"/>
  <c r="C61" i="3"/>
  <c r="C66" i="3"/>
  <c r="C79" i="3"/>
  <c r="C83" i="3"/>
  <c r="C87" i="3"/>
  <c r="C92" i="3"/>
  <c r="C96" i="3"/>
  <c r="C100" i="3"/>
  <c r="C104" i="3"/>
  <c r="C109" i="3"/>
  <c r="C129" i="3"/>
  <c r="C134" i="3"/>
  <c r="C139" i="3"/>
  <c r="C144" i="3"/>
  <c r="C149" i="3"/>
  <c r="C161" i="3"/>
  <c r="C165" i="3"/>
  <c r="C169" i="3"/>
  <c r="C177" i="3"/>
  <c r="C37" i="3"/>
  <c r="C43" i="3"/>
  <c r="C47" i="3"/>
  <c r="C59" i="3"/>
  <c r="C63" i="3"/>
  <c r="C68" i="3"/>
  <c r="C72" i="3"/>
  <c r="C76" i="3"/>
  <c r="C81" i="3"/>
  <c r="C85" i="3"/>
  <c r="C90" i="3"/>
  <c r="C94" i="3"/>
  <c r="C98" i="3"/>
  <c r="C102" i="3"/>
  <c r="C107" i="3"/>
  <c r="C112" i="3"/>
  <c r="C125" i="3"/>
  <c r="C132" i="3"/>
  <c r="C137" i="3"/>
  <c r="C142" i="3"/>
  <c r="C147" i="3"/>
  <c r="C151" i="3"/>
  <c r="C163" i="3"/>
  <c r="C167" i="3"/>
  <c r="C6" i="3"/>
</calcChain>
</file>

<file path=xl/sharedStrings.xml><?xml version="1.0" encoding="utf-8"?>
<sst xmlns="http://schemas.openxmlformats.org/spreadsheetml/2006/main" count="256" uniqueCount="171">
  <si>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</si>
  <si>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</si>
  <si>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</si>
  <si>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</si>
  <si>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</si>
  <si>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</si>
  <si>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</si>
  <si>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</si>
  <si>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</si>
  <si>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</si>
  <si>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</si>
  <si>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</si>
  <si>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</si>
  <si>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</si>
  <si>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</si>
  <si>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</si>
  <si>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</si>
  <si>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</si>
  <si>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</si>
  <si>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</si>
  <si>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</si>
  <si>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</si>
  <si>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</si>
  <si>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</si>
  <si>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</si>
  <si>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</si>
  <si>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</si>
  <si>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</si>
  <si>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</si>
  <si>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</si>
  <si>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</si>
  <si>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</si>
  <si>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</si>
  <si>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</si>
  <si>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</si>
  <si>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</si>
  <si>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</si>
  <si>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</si>
  <si>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</si>
  <si>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</si>
  <si>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 xml:space="preserve"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</si>
  <si>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</si>
  <si>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</si>
  <si>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</si>
  <si>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</si>
  <si>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</si>
  <si>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</si>
  <si>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</si>
  <si>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</si>
  <si>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</si>
  <si>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</si>
  <si>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</si>
  <si>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</si>
  <si>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</si>
  <si>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</si>
  <si>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</si>
  <si>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</si>
  <si>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</si>
  <si>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</si>
  <si>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</si>
  <si>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</si>
  <si>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</si>
  <si>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</si>
  <si>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</si>
  <si>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</si>
  <si>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</si>
  <si>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</si>
  <si>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</si>
  <si>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</si>
  <si>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</si>
  <si>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</si>
  <si>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</si>
  <si>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</si>
  <si>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</si>
  <si>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</si>
  <si>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</si>
  <si>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</si>
  <si>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</si>
  <si>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</si>
  <si>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</si>
  <si>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</si>
  <si>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</si>
  <si>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</si>
  <si>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</si>
  <si>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</si>
  <si>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10. Непрограммные статьи расходов</t>
  </si>
  <si>
    <t>x</t>
  </si>
  <si>
    <t>Расходы на содержание аппаратов, финансовое обеспечение деятельности учреждений</t>
  </si>
  <si>
    <t>Непрограммные статьи расходов</t>
  </si>
  <si>
    <t>Основное мероприятие "Организация уличного освещения"</t>
  </si>
  <si>
    <t>Основное мероприятие "Обеспечение и реализация мероприятий по жилищному хозяйству"</t>
  </si>
  <si>
    <t>Проведение выборов депутатов представительного органа</t>
  </si>
  <si>
    <t>Подготовка к праздничным мероприятиям</t>
  </si>
  <si>
    <t>Мероприятия по осуществлению подвоза воды населению</t>
  </si>
  <si>
    <t>Компенсация части потерь в доходах муниципальных унитарных предприятий осуществляющие деятельность по обеспечению содержания и эксплуатации городской бани (Субсидии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услуг)</t>
  </si>
  <si>
    <t xml:space="preserve">Мероприятия по пожарному надзору и обеспечению пожарной безопасности </t>
  </si>
  <si>
    <t>Реализация мероприятий по паромной переправе</t>
  </si>
  <si>
    <t xml:space="preserve">Софинансирование мероприятий по ликвидации мест несанкционированного размещения отходов производства и потребления </t>
  </si>
  <si>
    <t>11. 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</si>
  <si>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</si>
  <si>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</si>
  <si>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</si>
  <si>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</si>
  <si>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Основное мероприятие «Реализация мероприятий по повышению качества условий проживания населения федерального проекта «Формирование комфортной городской среды» национального проекта «Жилье и городская среда»</t>
  </si>
  <si>
    <t>Основное мероприятие «Организация уличного освещения»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</si>
  <si>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</si>
  <si>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Основное мероприятие «Региональный проект «Культурная среда» в рамках реализации национального проекта «Культура»</t>
  </si>
  <si>
    <t>Глава муниципального образования (Расходы на выплаты персоналу государственных (муниципальных) органов)</t>
  </si>
  <si>
    <t xml:space="preserve">Осуществление полномочий контрольно - счетного органа </t>
  </si>
  <si>
    <t xml:space="preserve">Осуществление полномочий контрольно-счётного органа по  внешнему муниципальному финансовому контролю </t>
  </si>
  <si>
    <t>Основное мероприятие "Реализация отдельных мероприятий по образовательным программам начального, общего, основного общего, среднего общего федерального проекта "Успех каждого ребенка" национального проекта "Образование"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</si>
  <si>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</t>
  </si>
  <si>
    <t>Основное мероприятие "Обеспечение сохранности объектов культурного наследия"</t>
  </si>
  <si>
    <t>2.5. Основное мероприятие "Обеспечение реализации муниципальной программы"</t>
  </si>
  <si>
    <t>4.4. Подпрограмма "Профилактика правонарушений"</t>
  </si>
  <si>
    <t>Основное мероприятие "Проведение акции "День борьбы с вредными привычками"</t>
  </si>
  <si>
    <t>Муниципальная программа "Обеспечение жильем и повышение качества жилищно-коммунальных услуг на территории Кемского района"</t>
  </si>
  <si>
    <t>14. Муниципальная программа "Формирование современной городской среды на территории Кемского городского поселения"</t>
  </si>
  <si>
    <t>14.1. Муниципальная программа "Формирование современной городской среды на территории Кемского городского поселения</t>
  </si>
  <si>
    <t>15. Муниципальная программа "Формирование современной городской среды на территории Рабочеостровского сельского поселения на 2018-2022 годы"</t>
  </si>
  <si>
    <t>15.1.Муниципальная программа "Формирование современной городской среды на территории Рабочеостровского сельского поселения на 2018-2022 годы"</t>
  </si>
  <si>
    <t>16. Муниципальная программа «Повышение безопасности дорожного движения на территории Рабочеостровского сельского поселения»</t>
  </si>
  <si>
    <t>16.1. Муниципальная программа «Повышение безопасности дорожного движения на территории Рабочеостровского сельского поселения»</t>
  </si>
  <si>
    <t>17. Муниципальная программа «Управление муниципальным имуществом в Рабочеостровским сельском поселении»</t>
  </si>
  <si>
    <t>17.1. Муниципальная программа «Управление муниципальным имуществом в Рабочеостровским сельском поселении»</t>
  </si>
  <si>
    <t>18.1. Муниципальная программа "Благоустройство на территории Рабочеостровского сельского поселения"</t>
  </si>
  <si>
    <t>18. Муниципальная программа "Благоустройство на территории Рабочеостровского сельского поселения"</t>
  </si>
  <si>
    <t>20. Муниципальная программа "Благоустройство на территории Кривопорожского сельского поселения"</t>
  </si>
  <si>
    <t>20.1. Муниципальная программа "Благоустройство на территории Кривопорожского сельского поселения"</t>
  </si>
  <si>
    <t>21. Муниципальная программа «Повышение безопасности дорожного движения на территории Кривопорожского сельского поселения»</t>
  </si>
  <si>
    <t>21.1. Муниципальная программа «Повышение безопасности дорожного движения на территории Кривопорожского сельского поселения»</t>
  </si>
  <si>
    <t>22. Муниципальная программа «Экономическое развитие и поддержка экономики в Кривопорожском сельском поселении»</t>
  </si>
  <si>
    <t xml:space="preserve">22.1. Подпрограмма «Управление муниципальным имуществом в Кривопорожском сельском поселении» </t>
  </si>
  <si>
    <t>24. Муниципальная программа «Повышение безопасности дорожного движения на территории Куземского сельского поселения»</t>
  </si>
  <si>
    <t>24.1. Муниципальная программа «Повышение безопасности дорожного движения на территории Куземского сельского поселения»</t>
  </si>
  <si>
    <t>25. Муниципальная программа "Благоустройство на территории Куземского сельского поселения"</t>
  </si>
  <si>
    <t>25.1. Муниципальная программа "Благоустройство на территории Куземского сельского поселения"</t>
  </si>
  <si>
    <t>26. Муниципальная программа «Экономическое развитие и поддержка экономики в Куземском  сельском поселении»</t>
  </si>
  <si>
    <t>Осуществление полномочий по внешнему муниципальному контролю</t>
  </si>
  <si>
    <t>4.5. Подпрограмма "Противодействие экстремизму на территории Кемского муниципального района"</t>
  </si>
  <si>
    <t>Реализация мероприятий в рамках иного межбюджетного трансферта на организацию информирования населения на тему патриотизма на территории Республики Карелия</t>
  </si>
  <si>
    <t>Реализация мероприятий в рамках иного межбюджетного трансферта на поощрение муниципальных образований за содействие в выполнении поручения Президента Российской Федерации от 14 февраля 2023 года</t>
  </si>
  <si>
    <t>Реализация мероприятий региональной программы Республики Карелия «Модернизация систем коммунальной инфраструктуры Республики Карелия (2023-2027 годы)» за счет средств, поступивших от публично-правовой компании «Фонд развития территорий»</t>
  </si>
  <si>
    <t>Основное мероприятие «Переселение граждан из многоквартирных домов, признанных аварийными и подлежащими сносу»</t>
  </si>
  <si>
    <t>Реализация мероприятий в рамках иного межбюджетного трансферта на поощрение региональных и муниципальных управленческих команд за достижение показателей деятельности органов исполнительной власти субъектов Российской Федерации</t>
  </si>
  <si>
    <t>Реализация мероприятий на поддержку развития территориального общественного самоуправления</t>
  </si>
  <si>
    <t>Компенсация части затрат за приобретенные и переданные в мун собственность жилые помещения</t>
  </si>
  <si>
    <t>Реализация мероприятий по предоставлению субсидии МУП "КЭСНА" на обеспечение производственной деятельности</t>
  </si>
  <si>
    <t>Основное мероприятие реализация регионального проекта «Все лучшее детям» в рамках реализации национального проекта «Молодежь и дети»</t>
  </si>
  <si>
    <t>Основное мероприятие реализация регионального проекта "Педагоги и наставники (Республика Карелия)" в рамках реализации национального проекта "Молодежь и дети"</t>
  </si>
  <si>
    <t>4.2. Подпрограмма "Профилактика терроризма, а также минимизация и (или) ликвидация последствий его проявления на территории муниципального образования"</t>
  </si>
  <si>
    <t>Основное мерпориятие "Разработка и организация размещения памяток для информирвоания населения в местах массового скопления граждан</t>
  </si>
  <si>
    <t>4.3. Подпрограмма "Профилактика немедицинского потребления наркотиков"</t>
  </si>
  <si>
    <t>Основное мероприятие "Использование наглядной агитации и литературы по профилактике наркомании, буклетов, листовок, методических пособий, памяток для детей, подростков, педагогов и родителей"</t>
  </si>
  <si>
    <t>Основное мероприятие релизация регионального проекта «Модернизация коммунальной инфраструктуры» в рамках реализации национального проекта «Инфраструктура для жизни»</t>
  </si>
  <si>
    <t>Резерв на финансовое обеспечение расходных обязательств муниципальных образований</t>
  </si>
  <si>
    <t>Реализация мероприятий по строительству, капитальному ремонту, ремонту инженерных сетей</t>
  </si>
  <si>
    <t>Мероприятия  по проведению ремонта в муниципальной городской бане</t>
  </si>
  <si>
    <t>Основное мероприятие реализация регионального проекта «Формирование комфортной городской среды» в рамках реализации национального проекта «Инфраструктура для жизни»</t>
  </si>
  <si>
    <t>26.2. Подпрограмма «Управление муниципальным имуществом в сельском поселении»</t>
  </si>
  <si>
    <t>26.1 Подпрограмма «Малое и среднее предпринимательство на территории сельского поселения»</t>
  </si>
  <si>
    <t>Основное мероприятие «Финансовая поддержка субъектов малого и среднего предпринимательства»</t>
  </si>
  <si>
    <t>Информация о расходах консолидированного бюджета Кемского муниципального района по муниципальным программам и непрограмным направлениям деятельности за 1 полугодие 2025 года</t>
  </si>
  <si>
    <t>Факт на 01.07.2024 отчетный год</t>
  </si>
  <si>
    <t>Факт на 01.07.2025 (текущий) год</t>
  </si>
  <si>
    <t>План на 2025 год по состоянию на 01.07.2025 (текущий ) год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</si>
  <si>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</si>
  <si>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"Формирование условия для развития и совершенствования системы транспортного обслуживания населения"</t>
  </si>
  <si>
    <t>Мероприятия по гражданской обороне</t>
  </si>
  <si>
    <t>Реализация мероприятий по закупке техники коммунального назначения</t>
  </si>
  <si>
    <t>Проведение выборов главы муниципального образования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</si>
</sst>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12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3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wrapText="1"/>
    </xf>
    <xf numFmtId="164" fontId="4" fillId="2" borderId="0" xfId="0" applyNumberFormat="1" applyFont="1" applyFill="1"/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2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3" fontId="1" fillId="2" borderId="3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3" fontId="1" fillId="2" borderId="7" xfId="0" applyNumberFormat="1" applyFont="1" applyFill="1" applyBorder="1" applyAlignment="1">
      <alignment horizontal="center" vertical="center"/>
    </xf>
    <xf numFmtId="165" fontId="1" fillId="2" borderId="7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vertical="center" wrapText="1"/>
    </xf>
    <xf numFmtId="3" fontId="2" fillId="3" borderId="5" xfId="0" applyNumberFormat="1" applyFont="1" applyFill="1" applyBorder="1" applyAlignment="1">
      <alignment horizontal="center" vertical="center"/>
    </xf>
    <xf numFmtId="165" fontId="2" fillId="3" borderId="5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horizontal="right" vertical="center" wrapText="1"/>
    </xf>
    <xf numFmtId="0" fontId="7" fillId="3" borderId="9" xfId="0" applyFont="1" applyFill="1" applyBorder="1" applyAlignment="1">
      <alignment vertical="center" wrapText="1"/>
    </xf>
    <xf numFmtId="3" fontId="2" fillId="3" borderId="10" xfId="0" applyNumberFormat="1" applyFont="1" applyFill="1" applyBorder="1" applyAlignment="1">
      <alignment horizontal="center" vertical="center"/>
    </xf>
    <xf numFmtId="165" fontId="2" fillId="3" borderId="10" xfId="0" applyNumberFormat="1" applyFont="1" applyFill="1" applyBorder="1" applyAlignment="1">
      <alignment horizontal="center" vertical="center"/>
    </xf>
    <xf numFmtId="1" fontId="2" fillId="3" borderId="11" xfId="0" applyNumberFormat="1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3" fontId="2" fillId="3" borderId="13" xfId="0" applyNumberFormat="1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center" vertical="center"/>
    </xf>
    <xf numFmtId="1" fontId="2" fillId="3" borderId="14" xfId="0" applyNumberFormat="1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3" fontId="11" fillId="4" borderId="1" xfId="0" applyNumberFormat="1" applyFont="1" applyFill="1" applyBorder="1" applyAlignment="1">
      <alignment horizontal="center" vertical="center"/>
    </xf>
    <xf numFmtId="165" fontId="11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9" fontId="2" fillId="4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3" fontId="7" fillId="3" borderId="5" xfId="0" applyNumberFormat="1" applyFont="1" applyFill="1" applyBorder="1" applyAlignment="1">
      <alignment horizontal="center" vertical="center"/>
    </xf>
    <xf numFmtId="165" fontId="7" fillId="3" borderId="5" xfId="0" applyNumberFormat="1" applyFont="1" applyFill="1" applyBorder="1" applyAlignment="1">
      <alignment horizontal="center" vertical="center"/>
    </xf>
    <xf numFmtId="3" fontId="8" fillId="2" borderId="7" xfId="0" applyNumberFormat="1" applyFont="1" applyFill="1" applyBorder="1" applyAlignment="1">
      <alignment horizontal="center" vertical="center"/>
    </xf>
    <xf numFmtId="165" fontId="8" fillId="2" borderId="7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7" fillId="3" borderId="10" xfId="0" applyNumberFormat="1" applyFont="1" applyFill="1" applyBorder="1" applyAlignment="1">
      <alignment horizontal="center" vertical="center"/>
    </xf>
    <xf numFmtId="165" fontId="7" fillId="3" borderId="10" xfId="0" applyNumberFormat="1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/>
    </xf>
    <xf numFmtId="165" fontId="7" fillId="3" borderId="1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7"/>
  <sheetViews>
    <sheetView tabSelected="1" zoomScale="80" zoomScaleNormal="80" workbookViewId="0">
      <pane ySplit="3" topLeftCell="A4" activePane="bottomLeft" state="frozen"/>
      <selection pane="bottomLeft" activeCell="K144" sqref="K144"/>
    </sheetView>
  </sheetViews>
  <sheetFormatPr defaultRowHeight="12.75" x14ac:dyDescent="0.2"/>
  <cols>
    <col min="1" max="1" width="54.85546875" style="9" customWidth="1"/>
    <col min="2" max="2" width="14.5703125" style="12" customWidth="1"/>
    <col min="3" max="3" width="14.28515625" style="5" customWidth="1"/>
    <col min="4" max="4" width="15.42578125" style="5" customWidth="1"/>
    <col min="5" max="5" width="14.28515625" style="5" customWidth="1"/>
    <col min="6" max="6" width="15.85546875" style="5" customWidth="1"/>
    <col min="7" max="7" width="16" style="5" customWidth="1"/>
    <col min="8" max="8" width="12.28515625" style="5" customWidth="1"/>
    <col min="9" max="9" width="13.140625" style="5" customWidth="1"/>
    <col min="10" max="10" width="9.140625" style="5"/>
    <col min="11" max="11" width="20.85546875" style="5" customWidth="1"/>
    <col min="12" max="16384" width="9.140625" style="5"/>
  </cols>
  <sheetData>
    <row r="1" spans="1:11" ht="41.25" customHeight="1" x14ac:dyDescent="0.2">
      <c r="A1" s="87" t="s">
        <v>162</v>
      </c>
      <c r="B1" s="87"/>
      <c r="C1" s="87"/>
      <c r="D1" s="87"/>
      <c r="E1" s="87"/>
      <c r="F1" s="87"/>
      <c r="G1" s="87"/>
      <c r="H1" s="87"/>
      <c r="I1" s="87"/>
    </row>
    <row r="2" spans="1:11" ht="27" customHeight="1" x14ac:dyDescent="0.25">
      <c r="A2" s="6"/>
      <c r="B2" s="11"/>
      <c r="C2" s="1"/>
      <c r="D2" s="1"/>
      <c r="E2" s="1"/>
      <c r="F2" s="1"/>
      <c r="G2" s="1"/>
      <c r="H2" s="1"/>
      <c r="I2" s="7" t="s">
        <v>2</v>
      </c>
    </row>
    <row r="3" spans="1:11" ht="99" customHeight="1" x14ac:dyDescent="0.2">
      <c r="A3" s="2" t="s">
        <v>0</v>
      </c>
      <c r="B3" s="41" t="s">
        <v>163</v>
      </c>
      <c r="C3" s="2" t="s">
        <v>3</v>
      </c>
      <c r="D3" s="2" t="s">
        <v>165</v>
      </c>
      <c r="E3" s="2" t="s">
        <v>4</v>
      </c>
      <c r="F3" s="2" t="s">
        <v>164</v>
      </c>
      <c r="G3" s="2" t="s">
        <v>4</v>
      </c>
      <c r="H3" s="2" t="s">
        <v>1</v>
      </c>
      <c r="I3" s="2" t="s">
        <v>5</v>
      </c>
      <c r="J3" s="13"/>
      <c r="K3" s="14"/>
    </row>
    <row r="4" spans="1:11" ht="15.75" thickBot="1" x14ac:dyDescent="0.3">
      <c r="A4" s="17">
        <v>1</v>
      </c>
      <c r="B4" s="18">
        <v>2</v>
      </c>
      <c r="C4" s="19">
        <v>3</v>
      </c>
      <c r="D4" s="19">
        <v>4</v>
      </c>
      <c r="E4" s="19">
        <v>5</v>
      </c>
      <c r="F4" s="19">
        <v>6</v>
      </c>
      <c r="G4" s="19">
        <v>7</v>
      </c>
      <c r="H4" s="19">
        <v>8</v>
      </c>
      <c r="I4" s="19">
        <v>9</v>
      </c>
    </row>
    <row r="5" spans="1:11" ht="43.5" thickBot="1" x14ac:dyDescent="0.25">
      <c r="A5" s="34" t="s">
        <v>6</v>
      </c>
      <c r="B5" s="35">
        <f>SUM(B6+B9+B16+B21+B24)</f>
        <v>302781.09999999998</v>
      </c>
      <c r="C5" s="36">
        <f t="shared" ref="C5:C36" si="0">SUM(B5/$B$179)</f>
        <v>0.6924970307450824</v>
      </c>
      <c r="D5" s="35">
        <f>SUM(D6+D9+D16+D21+D24)</f>
        <v>672039.2</v>
      </c>
      <c r="E5" s="36">
        <f t="shared" ref="E5:E37" si="1">D5/$D$179</f>
        <v>0.58400921359838276</v>
      </c>
      <c r="F5" s="35">
        <f>SUM(F6+F9+F16+F21+F24)</f>
        <v>330270.8</v>
      </c>
      <c r="G5" s="36">
        <f t="shared" ref="G5:G37" si="2">F5/$F$179</f>
        <v>0.63862760464856794</v>
      </c>
      <c r="H5" s="35">
        <f>F5/B5*100-100</f>
        <v>9.0790673526187788</v>
      </c>
      <c r="I5" s="37">
        <f>F5/D5*100</f>
        <v>49.144573709390762</v>
      </c>
    </row>
    <row r="6" spans="1:11" ht="32.25" customHeight="1" x14ac:dyDescent="0.2">
      <c r="A6" s="20" t="s">
        <v>7</v>
      </c>
      <c r="B6" s="21">
        <f>B7+B8</f>
        <v>71037.7</v>
      </c>
      <c r="C6" s="22">
        <f t="shared" si="0"/>
        <v>0.16247181980962463</v>
      </c>
      <c r="D6" s="74">
        <f>D7</f>
        <v>139962</v>
      </c>
      <c r="E6" s="75">
        <f t="shared" si="1"/>
        <v>0.12162846684189978</v>
      </c>
      <c r="F6" s="74">
        <f>F7</f>
        <v>75598.2</v>
      </c>
      <c r="G6" s="22">
        <f t="shared" si="2"/>
        <v>0.14618033862437541</v>
      </c>
      <c r="H6" s="21">
        <f t="shared" ref="H6:H9" si="3">F6/B6*100-100</f>
        <v>6.4198305969928668</v>
      </c>
      <c r="I6" s="23">
        <f t="shared" ref="I6:I82" si="4">F6/D6*100</f>
        <v>54.013375058944568</v>
      </c>
    </row>
    <row r="7" spans="1:11" ht="45" x14ac:dyDescent="0.2">
      <c r="A7" s="16" t="s">
        <v>9</v>
      </c>
      <c r="B7" s="3">
        <v>71037.7</v>
      </c>
      <c r="C7" s="4">
        <f t="shared" si="0"/>
        <v>0.16247181980962463</v>
      </c>
      <c r="D7" s="72">
        <v>139962</v>
      </c>
      <c r="E7" s="73">
        <f t="shared" si="1"/>
        <v>0.12162846684189978</v>
      </c>
      <c r="F7" s="72">
        <v>75598.2</v>
      </c>
      <c r="G7" s="4">
        <f t="shared" si="2"/>
        <v>0.14618033862437541</v>
      </c>
      <c r="H7" s="3">
        <f t="shared" si="3"/>
        <v>6.4198305969928668</v>
      </c>
      <c r="I7" s="10">
        <f t="shared" si="4"/>
        <v>54.013375058944568</v>
      </c>
    </row>
    <row r="8" spans="1:11" ht="30" hidden="1" x14ac:dyDescent="0.2">
      <c r="A8" s="15" t="s">
        <v>10</v>
      </c>
      <c r="B8" s="70">
        <v>0</v>
      </c>
      <c r="C8" s="4">
        <f t="shared" si="0"/>
        <v>0</v>
      </c>
      <c r="D8" s="72">
        <v>0</v>
      </c>
      <c r="E8" s="73">
        <f t="shared" si="1"/>
        <v>0</v>
      </c>
      <c r="F8" s="72">
        <v>0</v>
      </c>
      <c r="G8" s="4">
        <f t="shared" si="2"/>
        <v>0</v>
      </c>
      <c r="H8" s="3" t="s">
        <v>77</v>
      </c>
      <c r="I8" s="10" t="s">
        <v>86</v>
      </c>
    </row>
    <row r="9" spans="1:11" ht="30" x14ac:dyDescent="0.2">
      <c r="A9" s="43" t="s">
        <v>8</v>
      </c>
      <c r="B9" s="3">
        <f>B10+B12+B13+B15</f>
        <v>205761.6</v>
      </c>
      <c r="C9" s="4">
        <f t="shared" si="0"/>
        <v>0.47060168894741899</v>
      </c>
      <c r="D9" s="72">
        <f>SUM(D10:D15)</f>
        <v>470508</v>
      </c>
      <c r="E9" s="73">
        <f t="shared" si="1"/>
        <v>0.4088764570158227</v>
      </c>
      <c r="F9" s="72">
        <f>SUM(F10:F15)</f>
        <v>224776.9</v>
      </c>
      <c r="G9" s="4">
        <f t="shared" si="2"/>
        <v>0.43463949349240283</v>
      </c>
      <c r="H9" s="3">
        <f t="shared" si="3"/>
        <v>9.2414230838018199</v>
      </c>
      <c r="I9" s="10">
        <f t="shared" si="4"/>
        <v>47.773236586838053</v>
      </c>
    </row>
    <row r="10" spans="1:11" ht="45" x14ac:dyDescent="0.2">
      <c r="A10" s="44" t="s">
        <v>11</v>
      </c>
      <c r="B10" s="3">
        <v>204575.7</v>
      </c>
      <c r="C10" s="4">
        <f t="shared" si="0"/>
        <v>0.46788939208093494</v>
      </c>
      <c r="D10" s="72">
        <v>366297.2</v>
      </c>
      <c r="E10" s="73">
        <f t="shared" si="1"/>
        <v>0.31831616327632306</v>
      </c>
      <c r="F10" s="72">
        <v>198177.5</v>
      </c>
      <c r="G10" s="4">
        <f t="shared" si="2"/>
        <v>0.38320560618813887</v>
      </c>
      <c r="H10" s="3">
        <f t="shared" ref="H10:H82" si="5">F10/B10*100-100</f>
        <v>-3.1275464290235817</v>
      </c>
      <c r="I10" s="10">
        <f t="shared" si="4"/>
        <v>54.102925165685136</v>
      </c>
    </row>
    <row r="11" spans="1:11" ht="30" x14ac:dyDescent="0.2">
      <c r="A11" s="44" t="s">
        <v>166</v>
      </c>
      <c r="B11" s="3">
        <v>0</v>
      </c>
      <c r="C11" s="4">
        <f t="shared" si="0"/>
        <v>0</v>
      </c>
      <c r="D11" s="72">
        <v>32.4</v>
      </c>
      <c r="E11" s="73">
        <f t="shared" si="1"/>
        <v>2.8155944654102918E-5</v>
      </c>
      <c r="F11" s="72">
        <v>0</v>
      </c>
      <c r="G11" s="4">
        <f t="shared" si="2"/>
        <v>0</v>
      </c>
      <c r="H11" s="3" t="e">
        <f t="shared" si="5"/>
        <v>#DIV/0!</v>
      </c>
      <c r="I11" s="10">
        <f t="shared" si="4"/>
        <v>0</v>
      </c>
    </row>
    <row r="12" spans="1:11" ht="72.75" customHeight="1" x14ac:dyDescent="0.2">
      <c r="A12" s="44" t="s">
        <v>110</v>
      </c>
      <c r="B12" s="3">
        <v>157</v>
      </c>
      <c r="C12" s="4">
        <f t="shared" si="0"/>
        <v>3.590780066093225E-4</v>
      </c>
      <c r="D12" s="72">
        <v>0</v>
      </c>
      <c r="E12" s="73">
        <f t="shared" si="1"/>
        <v>0</v>
      </c>
      <c r="F12" s="72">
        <v>0</v>
      </c>
      <c r="G12" s="4">
        <f t="shared" si="2"/>
        <v>0</v>
      </c>
      <c r="H12" s="3" t="s">
        <v>77</v>
      </c>
      <c r="I12" s="10" t="s">
        <v>77</v>
      </c>
    </row>
    <row r="13" spans="1:11" ht="72.75" customHeight="1" x14ac:dyDescent="0.2">
      <c r="A13" s="44" t="s">
        <v>105</v>
      </c>
      <c r="B13" s="3">
        <v>1028.9000000000001</v>
      </c>
      <c r="C13" s="4">
        <f t="shared" si="0"/>
        <v>2.3532188598747259E-3</v>
      </c>
      <c r="D13" s="72">
        <v>0</v>
      </c>
      <c r="E13" s="73">
        <f t="shared" si="1"/>
        <v>0</v>
      </c>
      <c r="F13" s="72">
        <v>0</v>
      </c>
      <c r="G13" s="4">
        <f t="shared" si="2"/>
        <v>0</v>
      </c>
      <c r="H13" s="3" t="s">
        <v>77</v>
      </c>
      <c r="I13" s="10" t="e">
        <f t="shared" si="4"/>
        <v>#DIV/0!</v>
      </c>
    </row>
    <row r="14" spans="1:11" ht="59.25" customHeight="1" x14ac:dyDescent="0.2">
      <c r="A14" s="44" t="s">
        <v>148</v>
      </c>
      <c r="B14" s="3">
        <v>0</v>
      </c>
      <c r="C14" s="4">
        <f t="shared" si="0"/>
        <v>0</v>
      </c>
      <c r="D14" s="72">
        <v>72974.3</v>
      </c>
      <c r="E14" s="73">
        <f t="shared" si="1"/>
        <v>6.3415442962095767E-2</v>
      </c>
      <c r="F14" s="72">
        <v>10003.5</v>
      </c>
      <c r="G14" s="4">
        <f t="shared" si="2"/>
        <v>1.9343251789446566E-2</v>
      </c>
      <c r="H14" s="3" t="e">
        <f t="shared" si="5"/>
        <v>#DIV/0!</v>
      </c>
      <c r="I14" s="10">
        <f t="shared" si="4"/>
        <v>13.70825071292222</v>
      </c>
    </row>
    <row r="15" spans="1:11" ht="62.25" customHeight="1" x14ac:dyDescent="0.2">
      <c r="A15" s="44" t="s">
        <v>149</v>
      </c>
      <c r="B15" s="3">
        <v>0</v>
      </c>
      <c r="C15" s="4">
        <f t="shared" si="0"/>
        <v>0</v>
      </c>
      <c r="D15" s="72">
        <v>31204.1</v>
      </c>
      <c r="E15" s="73">
        <f t="shared" si="1"/>
        <v>2.7116694832749779E-2</v>
      </c>
      <c r="F15" s="72">
        <v>16595.900000000001</v>
      </c>
      <c r="G15" s="4">
        <f t="shared" si="2"/>
        <v>3.2090635514817445E-2</v>
      </c>
      <c r="H15" s="3" t="e">
        <f t="shared" si="5"/>
        <v>#DIV/0!</v>
      </c>
      <c r="I15" s="10">
        <f t="shared" si="4"/>
        <v>53.184998125246373</v>
      </c>
    </row>
    <row r="16" spans="1:11" ht="30" x14ac:dyDescent="0.2">
      <c r="A16" s="43" t="s">
        <v>13</v>
      </c>
      <c r="B16" s="3">
        <f>SUM(B17:B19)</f>
        <v>11295.3</v>
      </c>
      <c r="C16" s="4">
        <f t="shared" si="0"/>
        <v>2.5833718522638729E-2</v>
      </c>
      <c r="D16" s="72">
        <f>SUM(D17:D20)</f>
        <v>24529.599999999999</v>
      </c>
      <c r="E16" s="73">
        <f t="shared" si="1"/>
        <v>2.1316483332940832E-2</v>
      </c>
      <c r="F16" s="72">
        <f>SUM(F17:F20)</f>
        <v>12681.2</v>
      </c>
      <c r="G16" s="4">
        <f t="shared" si="2"/>
        <v>2.452098211549256E-2</v>
      </c>
      <c r="H16" s="3">
        <f t="shared" si="5"/>
        <v>12.269705098580829</v>
      </c>
      <c r="I16" s="10">
        <f t="shared" si="4"/>
        <v>51.69754093014155</v>
      </c>
    </row>
    <row r="17" spans="1:9" ht="32.25" customHeight="1" x14ac:dyDescent="0.2">
      <c r="A17" s="44" t="s">
        <v>14</v>
      </c>
      <c r="B17" s="3">
        <v>11295.3</v>
      </c>
      <c r="C17" s="4">
        <f t="shared" si="0"/>
        <v>2.5833718522638729E-2</v>
      </c>
      <c r="D17" s="72">
        <v>24529.599999999999</v>
      </c>
      <c r="E17" s="73">
        <f t="shared" si="1"/>
        <v>2.1316483332940832E-2</v>
      </c>
      <c r="F17" s="72">
        <v>12681.2</v>
      </c>
      <c r="G17" s="4">
        <f t="shared" si="2"/>
        <v>2.452098211549256E-2</v>
      </c>
      <c r="H17" s="3">
        <f t="shared" si="5"/>
        <v>12.269705098580829</v>
      </c>
      <c r="I17" s="10">
        <f t="shared" si="4"/>
        <v>51.69754093014155</v>
      </c>
    </row>
    <row r="18" spans="1:9" ht="37.5" hidden="1" customHeight="1" x14ac:dyDescent="0.2">
      <c r="A18" s="42" t="s">
        <v>15</v>
      </c>
      <c r="B18" s="70">
        <v>0</v>
      </c>
      <c r="C18" s="4">
        <f t="shared" si="0"/>
        <v>0</v>
      </c>
      <c r="D18" s="70">
        <v>0</v>
      </c>
      <c r="E18" s="4">
        <f t="shared" si="1"/>
        <v>0</v>
      </c>
      <c r="F18" s="70">
        <v>0</v>
      </c>
      <c r="G18" s="4">
        <f t="shared" si="2"/>
        <v>0</v>
      </c>
      <c r="H18" s="3" t="s">
        <v>77</v>
      </c>
      <c r="I18" s="10" t="s">
        <v>86</v>
      </c>
    </row>
    <row r="19" spans="1:9" ht="77.25" customHeight="1" x14ac:dyDescent="0.2">
      <c r="A19" s="44" t="s">
        <v>12</v>
      </c>
      <c r="B19" s="3">
        <v>0</v>
      </c>
      <c r="C19" s="4">
        <f t="shared" si="0"/>
        <v>0</v>
      </c>
      <c r="D19" s="72">
        <v>0</v>
      </c>
      <c r="E19" s="73">
        <f t="shared" si="1"/>
        <v>0</v>
      </c>
      <c r="F19" s="72">
        <v>0</v>
      </c>
      <c r="G19" s="4">
        <f t="shared" si="2"/>
        <v>0</v>
      </c>
      <c r="H19" s="3" t="s">
        <v>86</v>
      </c>
      <c r="I19" s="10" t="s">
        <v>77</v>
      </c>
    </row>
    <row r="20" spans="1:9" ht="33.75" customHeight="1" x14ac:dyDescent="0.2">
      <c r="A20" s="44" t="s">
        <v>15</v>
      </c>
      <c r="B20" s="3">
        <v>0</v>
      </c>
      <c r="C20" s="4">
        <f t="shared" si="0"/>
        <v>0</v>
      </c>
      <c r="D20" s="72">
        <v>0</v>
      </c>
      <c r="E20" s="73">
        <f t="shared" si="1"/>
        <v>0</v>
      </c>
      <c r="F20" s="72">
        <v>0</v>
      </c>
      <c r="G20" s="73">
        <f t="shared" si="2"/>
        <v>0</v>
      </c>
      <c r="H20" s="3"/>
      <c r="I20" s="10"/>
    </row>
    <row r="21" spans="1:9" ht="15.75" customHeight="1" x14ac:dyDescent="0.2">
      <c r="A21" s="43" t="s">
        <v>16</v>
      </c>
      <c r="B21" s="3">
        <f>SUM(B22:B23)</f>
        <v>58.2</v>
      </c>
      <c r="C21" s="4">
        <f t="shared" si="0"/>
        <v>1.3311044576218197E-4</v>
      </c>
      <c r="D21" s="72">
        <f>SUM(D22:D23)</f>
        <v>136.4</v>
      </c>
      <c r="E21" s="73">
        <f t="shared" si="1"/>
        <v>1.1853305095122341E-4</v>
      </c>
      <c r="F21" s="72">
        <f>SUM(F22:F23)</f>
        <v>55.1</v>
      </c>
      <c r="G21" s="4">
        <f t="shared" si="2"/>
        <v>1.0654402695041793E-4</v>
      </c>
      <c r="H21" s="3" t="s">
        <v>86</v>
      </c>
      <c r="I21" s="10">
        <f t="shared" si="4"/>
        <v>40.395894428152488</v>
      </c>
    </row>
    <row r="22" spans="1:9" ht="30" customHeight="1" x14ac:dyDescent="0.2">
      <c r="A22" s="44" t="s">
        <v>17</v>
      </c>
      <c r="B22" s="3">
        <v>58.2</v>
      </c>
      <c r="C22" s="4">
        <f t="shared" si="0"/>
        <v>1.3311044576218197E-4</v>
      </c>
      <c r="D22" s="72">
        <v>136.4</v>
      </c>
      <c r="E22" s="73">
        <f t="shared" si="1"/>
        <v>1.1853305095122341E-4</v>
      </c>
      <c r="F22" s="72">
        <v>55.1</v>
      </c>
      <c r="G22" s="4">
        <f t="shared" si="2"/>
        <v>1.0654402695041793E-4</v>
      </c>
      <c r="H22" s="3" t="s">
        <v>86</v>
      </c>
      <c r="I22" s="10">
        <f t="shared" si="4"/>
        <v>40.395894428152488</v>
      </c>
    </row>
    <row r="23" spans="1:9" ht="51" hidden="1" customHeight="1" x14ac:dyDescent="0.2">
      <c r="A23" s="45" t="s">
        <v>18</v>
      </c>
      <c r="B23" s="70">
        <v>0</v>
      </c>
      <c r="C23" s="4">
        <f t="shared" si="0"/>
        <v>0</v>
      </c>
      <c r="D23" s="70">
        <v>0</v>
      </c>
      <c r="E23" s="4">
        <f t="shared" si="1"/>
        <v>0</v>
      </c>
      <c r="F23" s="70">
        <v>0</v>
      </c>
      <c r="G23" s="4">
        <f t="shared" si="2"/>
        <v>0</v>
      </c>
      <c r="H23" s="3" t="s">
        <v>86</v>
      </c>
      <c r="I23" s="10" t="s">
        <v>86</v>
      </c>
    </row>
    <row r="24" spans="1:9" ht="35.25" customHeight="1" thickBot="1" x14ac:dyDescent="0.25">
      <c r="A24" s="46" t="s">
        <v>55</v>
      </c>
      <c r="B24" s="24">
        <v>14628.3</v>
      </c>
      <c r="C24" s="25">
        <f t="shared" si="0"/>
        <v>3.3456693019637912E-2</v>
      </c>
      <c r="D24" s="76">
        <v>36903.199999999997</v>
      </c>
      <c r="E24" s="77">
        <f t="shared" si="1"/>
        <v>3.2069273356768235E-2</v>
      </c>
      <c r="F24" s="76">
        <v>17159.400000000001</v>
      </c>
      <c r="G24" s="25">
        <f t="shared" si="2"/>
        <v>3.3180246389346676E-2</v>
      </c>
      <c r="H24" s="24">
        <f t="shared" si="5"/>
        <v>17.302762453600224</v>
      </c>
      <c r="I24" s="26">
        <f t="shared" si="4"/>
        <v>46.498406642242415</v>
      </c>
    </row>
    <row r="25" spans="1:9" ht="45" customHeight="1" thickBot="1" x14ac:dyDescent="0.25">
      <c r="A25" s="34" t="s">
        <v>19</v>
      </c>
      <c r="B25" s="35">
        <f>SUM(B26+B31+B36+B41+B39)</f>
        <v>55788.30000000001</v>
      </c>
      <c r="C25" s="36">
        <f t="shared" si="0"/>
        <v>0.12759459589887179</v>
      </c>
      <c r="D25" s="78">
        <f>SUM(D26+D31+D36+D41+D39)</f>
        <v>147321.20000000001</v>
      </c>
      <c r="E25" s="79">
        <f t="shared" si="1"/>
        <v>0.12802368992518603</v>
      </c>
      <c r="F25" s="78">
        <f>SUM(F26+F31+F36+F41+F39)</f>
        <v>73347.100000000006</v>
      </c>
      <c r="G25" s="36">
        <f t="shared" si="2"/>
        <v>0.14182750270662431</v>
      </c>
      <c r="H25" s="35">
        <f t="shared" si="5"/>
        <v>31.473982896055247</v>
      </c>
      <c r="I25" s="37">
        <f t="shared" si="4"/>
        <v>49.787199669837065</v>
      </c>
    </row>
    <row r="26" spans="1:9" ht="45" x14ac:dyDescent="0.2">
      <c r="A26" s="47" t="s">
        <v>20</v>
      </c>
      <c r="B26" s="21">
        <f>SUM(B27:B30)</f>
        <v>32257.600000000002</v>
      </c>
      <c r="C26" s="22">
        <f t="shared" si="0"/>
        <v>7.3777036343954674E-2</v>
      </c>
      <c r="D26" s="74">
        <f>SUM(D27:D30)</f>
        <v>93771.6</v>
      </c>
      <c r="E26" s="75">
        <f t="shared" si="1"/>
        <v>8.1488517892798693E-2</v>
      </c>
      <c r="F26" s="74">
        <f>SUM(F27:F30)</f>
        <v>43437.3</v>
      </c>
      <c r="G26" s="22">
        <f t="shared" si="2"/>
        <v>8.3992465732366406E-2</v>
      </c>
      <c r="H26" s="21">
        <f t="shared" si="5"/>
        <v>34.657569068994604</v>
      </c>
      <c r="I26" s="23">
        <f t="shared" si="4"/>
        <v>46.322447308140205</v>
      </c>
    </row>
    <row r="27" spans="1:9" ht="30" x14ac:dyDescent="0.2">
      <c r="A27" s="44" t="s">
        <v>21</v>
      </c>
      <c r="B27" s="3">
        <v>3700.5</v>
      </c>
      <c r="C27" s="4">
        <f t="shared" si="0"/>
        <v>8.4634914869923441E-3</v>
      </c>
      <c r="D27" s="72">
        <v>8882</v>
      </c>
      <c r="E27" s="73">
        <f t="shared" si="1"/>
        <v>7.7185524820290782E-3</v>
      </c>
      <c r="F27" s="72">
        <v>4903.3</v>
      </c>
      <c r="G27" s="4">
        <f t="shared" si="2"/>
        <v>9.4812582095459945E-3</v>
      </c>
      <c r="H27" s="3">
        <f t="shared" si="5"/>
        <v>32.503715714092692</v>
      </c>
      <c r="I27" s="10">
        <f t="shared" si="4"/>
        <v>55.204908804323352</v>
      </c>
    </row>
    <row r="28" spans="1:9" ht="15" x14ac:dyDescent="0.2">
      <c r="A28" s="44" t="s">
        <v>22</v>
      </c>
      <c r="B28" s="3">
        <v>10289.200000000001</v>
      </c>
      <c r="C28" s="4">
        <f t="shared" si="0"/>
        <v>2.35326460229595E-2</v>
      </c>
      <c r="D28" s="72">
        <v>24841.9</v>
      </c>
      <c r="E28" s="73">
        <f t="shared" si="1"/>
        <v>2.1587875355023437E-2</v>
      </c>
      <c r="F28" s="72">
        <v>12698.9</v>
      </c>
      <c r="G28" s="4">
        <f t="shared" si="2"/>
        <v>2.4555207692208026E-2</v>
      </c>
      <c r="H28" s="3">
        <f t="shared" si="5"/>
        <v>23.419702212028142</v>
      </c>
      <c r="I28" s="10">
        <f t="shared" si="4"/>
        <v>51.11887577037183</v>
      </c>
    </row>
    <row r="29" spans="1:9" ht="30.75" customHeight="1" x14ac:dyDescent="0.2">
      <c r="A29" s="44" t="s">
        <v>23</v>
      </c>
      <c r="B29" s="3">
        <v>18267.900000000001</v>
      </c>
      <c r="C29" s="4">
        <f t="shared" si="0"/>
        <v>4.1780898834002822E-2</v>
      </c>
      <c r="D29" s="72">
        <v>60047.7</v>
      </c>
      <c r="E29" s="73">
        <f t="shared" si="1"/>
        <v>5.2182090055746165E-2</v>
      </c>
      <c r="F29" s="72">
        <v>25835.1</v>
      </c>
      <c r="G29" s="4">
        <f t="shared" si="2"/>
        <v>4.9955999830612385E-2</v>
      </c>
      <c r="H29" s="3">
        <f t="shared" si="5"/>
        <v>41.423480531423962</v>
      </c>
      <c r="I29" s="10">
        <f t="shared" si="4"/>
        <v>43.024295684930479</v>
      </c>
    </row>
    <row r="30" spans="1:9" ht="44.25" hidden="1" customHeight="1" x14ac:dyDescent="0.2">
      <c r="A30" s="45" t="s">
        <v>78</v>
      </c>
      <c r="B30" s="70">
        <v>0</v>
      </c>
      <c r="C30" s="4">
        <f t="shared" si="0"/>
        <v>0</v>
      </c>
      <c r="D30" s="70">
        <v>0</v>
      </c>
      <c r="E30" s="4">
        <f t="shared" si="1"/>
        <v>0</v>
      </c>
      <c r="F30" s="70">
        <v>0</v>
      </c>
      <c r="G30" s="4">
        <f t="shared" si="2"/>
        <v>0</v>
      </c>
      <c r="H30" s="3" t="s">
        <v>86</v>
      </c>
      <c r="I30" s="10" t="e">
        <f t="shared" si="4"/>
        <v>#DIV/0!</v>
      </c>
    </row>
    <row r="31" spans="1:9" ht="45" x14ac:dyDescent="0.2">
      <c r="A31" s="43" t="s">
        <v>24</v>
      </c>
      <c r="B31" s="3">
        <f>SUM(B32+B33+B34)</f>
        <v>18375.5</v>
      </c>
      <c r="C31" s="4">
        <f t="shared" si="0"/>
        <v>4.2026993060188575E-2</v>
      </c>
      <c r="D31" s="72">
        <f>SUM(D32:D35)</f>
        <v>21860.2</v>
      </c>
      <c r="E31" s="73">
        <f t="shared" si="1"/>
        <v>1.8996746337272243E-2</v>
      </c>
      <c r="F31" s="72">
        <f>SUM(F32:F35)</f>
        <v>14398.1</v>
      </c>
      <c r="G31" s="4">
        <f t="shared" si="2"/>
        <v>2.784086305689315E-2</v>
      </c>
      <c r="H31" s="3">
        <f t="shared" si="5"/>
        <v>-21.645125302712856</v>
      </c>
      <c r="I31" s="10">
        <f t="shared" si="4"/>
        <v>65.86444771777019</v>
      </c>
    </row>
    <row r="32" spans="1:9" ht="80.25" customHeight="1" x14ac:dyDescent="0.2">
      <c r="A32" s="44" t="s">
        <v>25</v>
      </c>
      <c r="B32" s="3">
        <v>10991.7</v>
      </c>
      <c r="C32" s="4">
        <f t="shared" si="0"/>
        <v>2.5139348568456628E-2</v>
      </c>
      <c r="D32" s="72">
        <v>21860.2</v>
      </c>
      <c r="E32" s="73">
        <f t="shared" si="1"/>
        <v>1.8996746337272243E-2</v>
      </c>
      <c r="F32" s="72">
        <v>14398.1</v>
      </c>
      <c r="G32" s="4">
        <f t="shared" si="2"/>
        <v>2.784086305689315E-2</v>
      </c>
      <c r="H32" s="3">
        <f t="shared" si="5"/>
        <v>30.990656586333301</v>
      </c>
      <c r="I32" s="10">
        <f t="shared" si="4"/>
        <v>65.86444771777019</v>
      </c>
    </row>
    <row r="33" spans="1:9" ht="50.25" customHeight="1" x14ac:dyDescent="0.2">
      <c r="A33" s="44" t="s">
        <v>106</v>
      </c>
      <c r="B33" s="3">
        <v>0</v>
      </c>
      <c r="C33" s="4">
        <f t="shared" si="0"/>
        <v>0</v>
      </c>
      <c r="D33" s="72">
        <v>0</v>
      </c>
      <c r="E33" s="73">
        <f t="shared" si="1"/>
        <v>0</v>
      </c>
      <c r="F33" s="72">
        <v>0</v>
      </c>
      <c r="G33" s="4">
        <f t="shared" si="2"/>
        <v>0</v>
      </c>
      <c r="H33" s="3" t="s">
        <v>77</v>
      </c>
      <c r="I33" s="10" t="e">
        <f t="shared" si="4"/>
        <v>#DIV/0!</v>
      </c>
    </row>
    <row r="34" spans="1:9" ht="33" customHeight="1" x14ac:dyDescent="0.2">
      <c r="A34" s="44" t="s">
        <v>76</v>
      </c>
      <c r="B34" s="3">
        <v>7383.8</v>
      </c>
      <c r="C34" s="4">
        <f t="shared" si="0"/>
        <v>1.6887644491731947E-2</v>
      </c>
      <c r="D34" s="72">
        <v>0</v>
      </c>
      <c r="E34" s="73">
        <f t="shared" si="1"/>
        <v>0</v>
      </c>
      <c r="F34" s="72">
        <v>0</v>
      </c>
      <c r="G34" s="4">
        <f t="shared" si="2"/>
        <v>0</v>
      </c>
      <c r="H34" s="3" t="s">
        <v>86</v>
      </c>
      <c r="I34" s="10" t="s">
        <v>86</v>
      </c>
    </row>
    <row r="35" spans="1:9" ht="56.25" hidden="1" customHeight="1" x14ac:dyDescent="0.2">
      <c r="A35" s="45" t="s">
        <v>57</v>
      </c>
      <c r="B35" s="70">
        <v>0</v>
      </c>
      <c r="C35" s="4">
        <f t="shared" si="0"/>
        <v>0</v>
      </c>
      <c r="D35" s="70">
        <v>0</v>
      </c>
      <c r="E35" s="4">
        <f t="shared" si="1"/>
        <v>0</v>
      </c>
      <c r="F35" s="70">
        <v>0</v>
      </c>
      <c r="G35" s="4">
        <f t="shared" si="2"/>
        <v>0</v>
      </c>
      <c r="H35" s="3" t="s">
        <v>86</v>
      </c>
      <c r="I35" s="10" t="s">
        <v>86</v>
      </c>
    </row>
    <row r="36" spans="1:9" ht="33.75" customHeight="1" x14ac:dyDescent="0.2">
      <c r="A36" s="43" t="s">
        <v>26</v>
      </c>
      <c r="B36" s="3">
        <f>SUM(B37:B38)</f>
        <v>170.9</v>
      </c>
      <c r="C36" s="4">
        <f t="shared" si="0"/>
        <v>3.908689893600842E-4</v>
      </c>
      <c r="D36" s="72">
        <f>SUM(D37:D38)</f>
        <v>19408.7</v>
      </c>
      <c r="E36" s="73">
        <f t="shared" si="1"/>
        <v>1.686636675950887E-2</v>
      </c>
      <c r="F36" s="72">
        <f>SUM(F37:F38)</f>
        <v>9382.9</v>
      </c>
      <c r="G36" s="73">
        <f t="shared" si="2"/>
        <v>1.8143229591162911E-2</v>
      </c>
      <c r="H36" s="3">
        <f t="shared" si="5"/>
        <v>5390.2867173785835</v>
      </c>
      <c r="I36" s="10">
        <f t="shared" si="4"/>
        <v>48.343783973166673</v>
      </c>
    </row>
    <row r="37" spans="1:9" ht="33" customHeight="1" x14ac:dyDescent="0.2">
      <c r="A37" s="44" t="s">
        <v>27</v>
      </c>
      <c r="B37" s="3">
        <v>170.9</v>
      </c>
      <c r="C37" s="4">
        <f t="shared" ref="C37:C68" si="6">SUM(B37/$B$179)</f>
        <v>3.908689893600842E-4</v>
      </c>
      <c r="D37" s="72">
        <v>19408.7</v>
      </c>
      <c r="E37" s="73">
        <f t="shared" si="1"/>
        <v>1.686636675950887E-2</v>
      </c>
      <c r="F37" s="72">
        <v>9382.9</v>
      </c>
      <c r="G37" s="4">
        <f t="shared" si="2"/>
        <v>1.8143229591162911E-2</v>
      </c>
      <c r="H37" s="3">
        <f t="shared" si="5"/>
        <v>5390.2867173785835</v>
      </c>
      <c r="I37" s="10">
        <f t="shared" si="4"/>
        <v>48.343783973166673</v>
      </c>
    </row>
    <row r="38" spans="1:9" ht="48.75" customHeight="1" x14ac:dyDescent="0.2">
      <c r="A38" s="44" t="s">
        <v>56</v>
      </c>
      <c r="B38" s="3">
        <v>0</v>
      </c>
      <c r="C38" s="4">
        <f t="shared" si="6"/>
        <v>0</v>
      </c>
      <c r="D38" s="72">
        <v>0</v>
      </c>
      <c r="E38" s="73">
        <f t="shared" ref="E38:E69" si="7">D38/$D$179</f>
        <v>0</v>
      </c>
      <c r="F38" s="72">
        <v>0</v>
      </c>
      <c r="G38" s="4">
        <f t="shared" ref="G38:G69" si="8">F38/$F$179</f>
        <v>0</v>
      </c>
      <c r="H38" s="3" t="s">
        <v>86</v>
      </c>
      <c r="I38" s="10" t="e">
        <f t="shared" si="4"/>
        <v>#DIV/0!</v>
      </c>
    </row>
    <row r="39" spans="1:9" ht="61.5" customHeight="1" x14ac:dyDescent="0.2">
      <c r="A39" s="48" t="s">
        <v>111</v>
      </c>
      <c r="B39" s="3">
        <f>B40</f>
        <v>0</v>
      </c>
      <c r="C39" s="4">
        <f t="shared" si="6"/>
        <v>0</v>
      </c>
      <c r="D39" s="72">
        <f>D40</f>
        <v>0</v>
      </c>
      <c r="E39" s="73">
        <f t="shared" si="7"/>
        <v>0</v>
      </c>
      <c r="F39" s="72">
        <f>F40</f>
        <v>0</v>
      </c>
      <c r="G39" s="4">
        <f t="shared" si="8"/>
        <v>0</v>
      </c>
      <c r="H39" s="3" t="e">
        <f t="shared" si="5"/>
        <v>#DIV/0!</v>
      </c>
      <c r="I39" s="10" t="e">
        <f t="shared" si="4"/>
        <v>#DIV/0!</v>
      </c>
    </row>
    <row r="40" spans="1:9" ht="35.25" customHeight="1" x14ac:dyDescent="0.2">
      <c r="A40" s="44" t="s">
        <v>112</v>
      </c>
      <c r="B40" s="3">
        <v>0</v>
      </c>
      <c r="C40" s="4">
        <f t="shared" si="6"/>
        <v>0</v>
      </c>
      <c r="D40" s="72">
        <v>0</v>
      </c>
      <c r="E40" s="73">
        <f t="shared" si="7"/>
        <v>0</v>
      </c>
      <c r="F40" s="72">
        <v>0</v>
      </c>
      <c r="G40" s="4">
        <f t="shared" si="8"/>
        <v>0</v>
      </c>
      <c r="H40" s="3" t="e">
        <f t="shared" si="5"/>
        <v>#DIV/0!</v>
      </c>
      <c r="I40" s="10" t="e">
        <f t="shared" si="4"/>
        <v>#DIV/0!</v>
      </c>
    </row>
    <row r="41" spans="1:9" ht="31.5" customHeight="1" thickBot="1" x14ac:dyDescent="0.25">
      <c r="A41" s="46" t="s">
        <v>113</v>
      </c>
      <c r="B41" s="24">
        <v>4984.3</v>
      </c>
      <c r="C41" s="25">
        <f t="shared" si="6"/>
        <v>1.1399697505368447E-2</v>
      </c>
      <c r="D41" s="76">
        <v>12280.7</v>
      </c>
      <c r="E41" s="77">
        <f t="shared" si="7"/>
        <v>1.0672058935606226E-2</v>
      </c>
      <c r="F41" s="76">
        <v>6128.8</v>
      </c>
      <c r="G41" s="25">
        <f t="shared" si="8"/>
        <v>1.1850944326201842E-2</v>
      </c>
      <c r="H41" s="24">
        <f t="shared" si="5"/>
        <v>22.962100997130989</v>
      </c>
      <c r="I41" s="26">
        <f t="shared" si="4"/>
        <v>49.905949986564281</v>
      </c>
    </row>
    <row r="42" spans="1:9" ht="43.5" thickBot="1" x14ac:dyDescent="0.25">
      <c r="A42" s="34" t="s">
        <v>54</v>
      </c>
      <c r="B42" s="35">
        <f>B43</f>
        <v>34.299999999999997</v>
      </c>
      <c r="C42" s="36">
        <f t="shared" si="6"/>
        <v>7.8448252399361535E-5</v>
      </c>
      <c r="D42" s="78">
        <f>D43</f>
        <v>256.8</v>
      </c>
      <c r="E42" s="79">
        <f t="shared" si="7"/>
        <v>2.2316193170288982E-4</v>
      </c>
      <c r="F42" s="78">
        <f>F43</f>
        <v>124.4</v>
      </c>
      <c r="G42" s="36">
        <f t="shared" si="8"/>
        <v>2.4054586120929205E-4</v>
      </c>
      <c r="H42" s="35" t="s">
        <v>77</v>
      </c>
      <c r="I42" s="37">
        <f t="shared" si="4"/>
        <v>48.442367601246104</v>
      </c>
    </row>
    <row r="43" spans="1:9" ht="45.75" customHeight="1" thickBot="1" x14ac:dyDescent="0.25">
      <c r="A43" s="28" t="s">
        <v>29</v>
      </c>
      <c r="B43" s="29">
        <v>34.299999999999997</v>
      </c>
      <c r="C43" s="30">
        <f t="shared" si="6"/>
        <v>7.8448252399361535E-5</v>
      </c>
      <c r="D43" s="80">
        <v>256.8</v>
      </c>
      <c r="E43" s="81">
        <f t="shared" si="7"/>
        <v>2.2316193170288982E-4</v>
      </c>
      <c r="F43" s="80">
        <v>124.4</v>
      </c>
      <c r="G43" s="30">
        <f t="shared" si="8"/>
        <v>2.4054586120929205E-4</v>
      </c>
      <c r="H43" s="29" t="s">
        <v>77</v>
      </c>
      <c r="I43" s="31">
        <f t="shared" si="4"/>
        <v>48.442367601246104</v>
      </c>
    </row>
    <row r="44" spans="1:9" ht="33.75" customHeight="1" thickBot="1" x14ac:dyDescent="0.25">
      <c r="A44" s="34" t="s">
        <v>30</v>
      </c>
      <c r="B44" s="35">
        <f>SUM(B45+B49+B52+B54)</f>
        <v>9624.6999999999989</v>
      </c>
      <c r="C44" s="36">
        <f t="shared" si="6"/>
        <v>2.2012854077788191E-2</v>
      </c>
      <c r="D44" s="78">
        <f>SUM(D45+D49+D52+D54+D57)</f>
        <v>22867.600000000002</v>
      </c>
      <c r="E44" s="79">
        <f t="shared" si="7"/>
        <v>1.987218765346185E-2</v>
      </c>
      <c r="F44" s="78">
        <f>SUM(F45+F49+F52+F54+F57)</f>
        <v>10957.300000000001</v>
      </c>
      <c r="G44" s="36">
        <f t="shared" si="8"/>
        <v>2.118756563527794E-2</v>
      </c>
      <c r="H44" s="35">
        <f t="shared" si="5"/>
        <v>13.845626357185182</v>
      </c>
      <c r="I44" s="37">
        <f t="shared" si="4"/>
        <v>47.916265808392659</v>
      </c>
    </row>
    <row r="45" spans="1:9" ht="30" x14ac:dyDescent="0.2">
      <c r="A45" s="47" t="s">
        <v>31</v>
      </c>
      <c r="B45" s="21">
        <f>SUM(B46:B48)</f>
        <v>8801.9</v>
      </c>
      <c r="C45" s="22">
        <f t="shared" si="6"/>
        <v>2.0131010868627997E-2</v>
      </c>
      <c r="D45" s="74">
        <f>SUM(D46:D48)</f>
        <v>19219.800000000003</v>
      </c>
      <c r="E45" s="75">
        <f t="shared" si="7"/>
        <v>1.6702210650090352E-2</v>
      </c>
      <c r="F45" s="74">
        <f>SUM(F46:F48)</f>
        <v>9593.6</v>
      </c>
      <c r="G45" s="22">
        <f t="shared" si="8"/>
        <v>1.8550649309465147E-2</v>
      </c>
      <c r="H45" s="21">
        <f t="shared" si="5"/>
        <v>8.9946488826276152</v>
      </c>
      <c r="I45" s="23">
        <f t="shared" si="4"/>
        <v>49.915191625303066</v>
      </c>
    </row>
    <row r="46" spans="1:9" ht="36" customHeight="1" x14ac:dyDescent="0.2">
      <c r="A46" s="44" t="s">
        <v>32</v>
      </c>
      <c r="B46" s="3">
        <v>4540.2</v>
      </c>
      <c r="C46" s="4">
        <f t="shared" si="6"/>
        <v>1.0383987042086918E-2</v>
      </c>
      <c r="D46" s="72">
        <v>10372</v>
      </c>
      <c r="E46" s="73">
        <f t="shared" si="7"/>
        <v>9.0133783318628227E-3</v>
      </c>
      <c r="F46" s="72">
        <v>4527.8999999999996</v>
      </c>
      <c r="G46" s="4">
        <f t="shared" si="8"/>
        <v>8.7553665994337081E-3</v>
      </c>
      <c r="H46" s="3">
        <f t="shared" si="5"/>
        <v>-0.27091317563103701</v>
      </c>
      <c r="I46" s="10">
        <f t="shared" si="4"/>
        <v>43.655032780563054</v>
      </c>
    </row>
    <row r="47" spans="1:9" ht="30.75" customHeight="1" x14ac:dyDescent="0.2">
      <c r="A47" s="44" t="s">
        <v>33</v>
      </c>
      <c r="B47" s="3">
        <v>2802.4</v>
      </c>
      <c r="C47" s="4">
        <f t="shared" si="6"/>
        <v>6.4094280619233467E-3</v>
      </c>
      <c r="D47" s="72">
        <v>6938.9</v>
      </c>
      <c r="E47" s="73">
        <f t="shared" si="7"/>
        <v>6.0299779123566275E-3</v>
      </c>
      <c r="F47" s="72">
        <v>3245</v>
      </c>
      <c r="G47" s="4">
        <f t="shared" si="8"/>
        <v>6.2746890645028353E-3</v>
      </c>
      <c r="H47" s="3">
        <f t="shared" si="5"/>
        <v>15.793605481016272</v>
      </c>
      <c r="I47" s="10">
        <f t="shared" si="4"/>
        <v>46.765337445416421</v>
      </c>
    </row>
    <row r="48" spans="1:9" ht="33" customHeight="1" x14ac:dyDescent="0.2">
      <c r="A48" s="44" t="s">
        <v>34</v>
      </c>
      <c r="B48" s="3">
        <v>1459.3</v>
      </c>
      <c r="C48" s="4">
        <f t="shared" si="6"/>
        <v>3.3375957646177346E-3</v>
      </c>
      <c r="D48" s="72">
        <v>1908.9</v>
      </c>
      <c r="E48" s="73">
        <f t="shared" si="7"/>
        <v>1.658854405870897E-3</v>
      </c>
      <c r="F48" s="72">
        <v>1820.7</v>
      </c>
      <c r="G48" s="4">
        <f t="shared" si="8"/>
        <v>3.5205936455286013E-3</v>
      </c>
      <c r="H48" s="3">
        <f t="shared" si="5"/>
        <v>24.765298430754484</v>
      </c>
      <c r="I48" s="10">
        <f t="shared" si="4"/>
        <v>95.379537953795378</v>
      </c>
    </row>
    <row r="49" spans="1:9" ht="60" x14ac:dyDescent="0.2">
      <c r="A49" s="43" t="s">
        <v>150</v>
      </c>
      <c r="B49" s="3">
        <f>SUM(B50:B51)</f>
        <v>0</v>
      </c>
      <c r="C49" s="4">
        <f t="shared" si="6"/>
        <v>0</v>
      </c>
      <c r="D49" s="72">
        <f>SUM(D50:D51)</f>
        <v>5</v>
      </c>
      <c r="E49" s="73">
        <f t="shared" si="7"/>
        <v>4.3450531873615618E-6</v>
      </c>
      <c r="F49" s="72">
        <f>SUM(F50:F51)</f>
        <v>0</v>
      </c>
      <c r="G49" s="4">
        <f t="shared" si="8"/>
        <v>0</v>
      </c>
      <c r="H49" s="3" t="e">
        <f t="shared" si="5"/>
        <v>#DIV/0!</v>
      </c>
      <c r="I49" s="10">
        <f t="shared" si="4"/>
        <v>0</v>
      </c>
    </row>
    <row r="50" spans="1:9" ht="47.25" customHeight="1" x14ac:dyDescent="0.2">
      <c r="A50" s="44" t="s">
        <v>151</v>
      </c>
      <c r="B50" s="3">
        <v>0</v>
      </c>
      <c r="C50" s="4">
        <f t="shared" si="6"/>
        <v>0</v>
      </c>
      <c r="D50" s="72">
        <v>5</v>
      </c>
      <c r="E50" s="73">
        <f t="shared" si="7"/>
        <v>4.3450531873615618E-6</v>
      </c>
      <c r="F50" s="72">
        <v>0</v>
      </c>
      <c r="G50" s="4">
        <f t="shared" si="8"/>
        <v>0</v>
      </c>
      <c r="H50" s="3" t="e">
        <f t="shared" si="5"/>
        <v>#DIV/0!</v>
      </c>
      <c r="I50" s="10">
        <f t="shared" si="4"/>
        <v>0</v>
      </c>
    </row>
    <row r="51" spans="1:9" ht="36.75" hidden="1" customHeight="1" x14ac:dyDescent="0.2">
      <c r="A51" s="45" t="s">
        <v>79</v>
      </c>
      <c r="B51" s="70">
        <v>0</v>
      </c>
      <c r="C51" s="4">
        <f t="shared" si="6"/>
        <v>0</v>
      </c>
      <c r="D51" s="70">
        <v>0</v>
      </c>
      <c r="E51" s="4">
        <f t="shared" si="7"/>
        <v>0</v>
      </c>
      <c r="F51" s="70">
        <v>0</v>
      </c>
      <c r="G51" s="4">
        <f t="shared" si="8"/>
        <v>0</v>
      </c>
      <c r="H51" s="3" t="e">
        <f t="shared" si="5"/>
        <v>#DIV/0!</v>
      </c>
      <c r="I51" s="10" t="e">
        <f t="shared" si="4"/>
        <v>#DIV/0!</v>
      </c>
    </row>
    <row r="52" spans="1:9" ht="30" x14ac:dyDescent="0.2">
      <c r="A52" s="43" t="s">
        <v>152</v>
      </c>
      <c r="B52" s="3">
        <f>SUM(B53)</f>
        <v>0</v>
      </c>
      <c r="C52" s="4">
        <f t="shared" si="6"/>
        <v>0</v>
      </c>
      <c r="D52" s="72">
        <f>SUM(D53)</f>
        <v>3</v>
      </c>
      <c r="E52" s="73">
        <f t="shared" si="7"/>
        <v>2.6070319124169371E-6</v>
      </c>
      <c r="F52" s="72">
        <f>SUM(F53)</f>
        <v>0</v>
      </c>
      <c r="G52" s="4">
        <f t="shared" si="8"/>
        <v>0</v>
      </c>
      <c r="H52" s="3" t="e">
        <f t="shared" si="5"/>
        <v>#DIV/0!</v>
      </c>
      <c r="I52" s="10">
        <f t="shared" si="4"/>
        <v>0</v>
      </c>
    </row>
    <row r="53" spans="1:9" ht="66" customHeight="1" x14ac:dyDescent="0.2">
      <c r="A53" s="44" t="s">
        <v>153</v>
      </c>
      <c r="B53" s="3">
        <v>0</v>
      </c>
      <c r="C53" s="4">
        <f t="shared" si="6"/>
        <v>0</v>
      </c>
      <c r="D53" s="72">
        <v>3</v>
      </c>
      <c r="E53" s="73">
        <f t="shared" si="7"/>
        <v>2.6070319124169371E-6</v>
      </c>
      <c r="F53" s="72">
        <v>0</v>
      </c>
      <c r="G53" s="4">
        <f t="shared" si="8"/>
        <v>0</v>
      </c>
      <c r="H53" s="3" t="e">
        <f t="shared" si="5"/>
        <v>#DIV/0!</v>
      </c>
      <c r="I53" s="10">
        <f t="shared" si="4"/>
        <v>0</v>
      </c>
    </row>
    <row r="54" spans="1:9" ht="18.75" customHeight="1" x14ac:dyDescent="0.2">
      <c r="A54" s="43" t="s">
        <v>114</v>
      </c>
      <c r="B54" s="3">
        <f>B55+B56</f>
        <v>822.8</v>
      </c>
      <c r="C54" s="4">
        <f t="shared" si="6"/>
        <v>1.8818432091601946E-3</v>
      </c>
      <c r="D54" s="72">
        <f>D55+D56</f>
        <v>3637.8</v>
      </c>
      <c r="E54" s="73">
        <f t="shared" si="7"/>
        <v>3.1612868969967778E-3</v>
      </c>
      <c r="F54" s="72">
        <f>F55+F56</f>
        <v>1363.7</v>
      </c>
      <c r="G54" s="4">
        <f t="shared" si="8"/>
        <v>2.6369163258127938E-3</v>
      </c>
      <c r="H54" s="3">
        <f t="shared" si="5"/>
        <v>65.738940204180864</v>
      </c>
      <c r="I54" s="10">
        <f t="shared" si="4"/>
        <v>37.486942657650232</v>
      </c>
    </row>
    <row r="55" spans="1:9" ht="49.5" customHeight="1" x14ac:dyDescent="0.2">
      <c r="A55" s="44" t="s">
        <v>18</v>
      </c>
      <c r="B55" s="3">
        <v>822.8</v>
      </c>
      <c r="C55" s="4">
        <f t="shared" si="6"/>
        <v>1.8818432091601946E-3</v>
      </c>
      <c r="D55" s="72">
        <v>3634.8</v>
      </c>
      <c r="E55" s="73">
        <f t="shared" si="7"/>
        <v>3.1586798650843611E-3</v>
      </c>
      <c r="F55" s="72">
        <v>1363.7</v>
      </c>
      <c r="G55" s="4">
        <f t="shared" si="8"/>
        <v>2.6369163258127938E-3</v>
      </c>
      <c r="H55" s="3">
        <f t="shared" si="5"/>
        <v>65.738940204180864</v>
      </c>
      <c r="I55" s="10">
        <f t="shared" si="4"/>
        <v>37.517882689556508</v>
      </c>
    </row>
    <row r="56" spans="1:9" ht="35.25" customHeight="1" x14ac:dyDescent="0.2">
      <c r="A56" s="44" t="s">
        <v>115</v>
      </c>
      <c r="B56" s="3">
        <v>0</v>
      </c>
      <c r="C56" s="4">
        <f t="shared" si="6"/>
        <v>0</v>
      </c>
      <c r="D56" s="72">
        <v>3</v>
      </c>
      <c r="E56" s="73">
        <f t="shared" si="7"/>
        <v>2.6070319124169371E-6</v>
      </c>
      <c r="F56" s="72">
        <v>0</v>
      </c>
      <c r="G56" s="4">
        <f t="shared" si="8"/>
        <v>0</v>
      </c>
      <c r="H56" s="3" t="e">
        <f t="shared" si="5"/>
        <v>#DIV/0!</v>
      </c>
      <c r="I56" s="10">
        <f t="shared" si="4"/>
        <v>0</v>
      </c>
    </row>
    <row r="57" spans="1:9" ht="35.25" customHeight="1" x14ac:dyDescent="0.2">
      <c r="A57" s="48" t="s">
        <v>139</v>
      </c>
      <c r="B57" s="3">
        <f>B58</f>
        <v>0</v>
      </c>
      <c r="C57" s="4">
        <f t="shared" si="6"/>
        <v>0</v>
      </c>
      <c r="D57" s="72">
        <f>D58</f>
        <v>2</v>
      </c>
      <c r="E57" s="73">
        <f t="shared" si="7"/>
        <v>1.7380212749446247E-6</v>
      </c>
      <c r="F57" s="72">
        <f>F58</f>
        <v>0</v>
      </c>
      <c r="G57" s="4">
        <f t="shared" si="8"/>
        <v>0</v>
      </c>
      <c r="H57" s="3" t="e">
        <f t="shared" si="5"/>
        <v>#DIV/0!</v>
      </c>
      <c r="I57" s="10">
        <f t="shared" si="4"/>
        <v>0</v>
      </c>
    </row>
    <row r="58" spans="1:9" ht="35.25" customHeight="1" thickBot="1" x14ac:dyDescent="0.25">
      <c r="A58" s="33" t="s">
        <v>35</v>
      </c>
      <c r="B58" s="24">
        <v>0</v>
      </c>
      <c r="C58" s="4">
        <f t="shared" si="6"/>
        <v>0</v>
      </c>
      <c r="D58" s="76">
        <v>2</v>
      </c>
      <c r="E58" s="73">
        <f t="shared" si="7"/>
        <v>1.7380212749446247E-6</v>
      </c>
      <c r="F58" s="76">
        <v>0</v>
      </c>
      <c r="G58" s="4">
        <f t="shared" si="8"/>
        <v>0</v>
      </c>
      <c r="H58" s="3" t="e">
        <f t="shared" si="5"/>
        <v>#DIV/0!</v>
      </c>
      <c r="I58" s="10">
        <f t="shared" si="4"/>
        <v>0</v>
      </c>
    </row>
    <row r="59" spans="1:9" ht="45.75" customHeight="1" thickBot="1" x14ac:dyDescent="0.25">
      <c r="A59" s="38" t="s">
        <v>36</v>
      </c>
      <c r="B59" s="35">
        <f>SUM(B60+B62+B65)</f>
        <v>3616.2</v>
      </c>
      <c r="C59" s="36">
        <f t="shared" si="6"/>
        <v>8.2706871815326887E-3</v>
      </c>
      <c r="D59" s="78">
        <f>SUM(D60+D62+D65)</f>
        <v>20347.599999999999</v>
      </c>
      <c r="E59" s="79">
        <f t="shared" si="7"/>
        <v>1.768228084703162E-2</v>
      </c>
      <c r="F59" s="78">
        <f>SUM(F60+F62+F65)</f>
        <v>4113</v>
      </c>
      <c r="G59" s="36">
        <f t="shared" si="8"/>
        <v>7.9530958774422685E-3</v>
      </c>
      <c r="H59" s="35">
        <f t="shared" si="5"/>
        <v>13.738178198108514</v>
      </c>
      <c r="I59" s="37">
        <f t="shared" si="4"/>
        <v>20.21368613497415</v>
      </c>
    </row>
    <row r="60" spans="1:9" ht="45" x14ac:dyDescent="0.2">
      <c r="A60" s="47" t="s">
        <v>37</v>
      </c>
      <c r="B60" s="21">
        <f>SUM(B61)</f>
        <v>0</v>
      </c>
      <c r="C60" s="22">
        <f t="shared" si="6"/>
        <v>0</v>
      </c>
      <c r="D60" s="74">
        <f>SUM(D61)</f>
        <v>0</v>
      </c>
      <c r="E60" s="75">
        <f t="shared" si="7"/>
        <v>0</v>
      </c>
      <c r="F60" s="74">
        <f>SUM(F61)</f>
        <v>0</v>
      </c>
      <c r="G60" s="22">
        <f t="shared" si="8"/>
        <v>0</v>
      </c>
      <c r="H60" s="21" t="s">
        <v>86</v>
      </c>
      <c r="I60" s="23" t="e">
        <f t="shared" si="4"/>
        <v>#DIV/0!</v>
      </c>
    </row>
    <row r="61" spans="1:9" ht="33.75" customHeight="1" x14ac:dyDescent="0.2">
      <c r="A61" s="44" t="s">
        <v>38</v>
      </c>
      <c r="B61" s="3">
        <v>0</v>
      </c>
      <c r="C61" s="4">
        <f t="shared" si="6"/>
        <v>0</v>
      </c>
      <c r="D61" s="72">
        <v>0</v>
      </c>
      <c r="E61" s="73">
        <f t="shared" si="7"/>
        <v>0</v>
      </c>
      <c r="F61" s="72">
        <v>0</v>
      </c>
      <c r="G61" s="4">
        <f t="shared" si="8"/>
        <v>0</v>
      </c>
      <c r="H61" s="3" t="s">
        <v>86</v>
      </c>
      <c r="I61" s="10" t="e">
        <f t="shared" si="4"/>
        <v>#DIV/0!</v>
      </c>
    </row>
    <row r="62" spans="1:9" ht="45" x14ac:dyDescent="0.2">
      <c r="A62" s="43" t="s">
        <v>39</v>
      </c>
      <c r="B62" s="3">
        <f>SUM(B63:B64)</f>
        <v>1602.4</v>
      </c>
      <c r="C62" s="4">
        <f t="shared" si="6"/>
        <v>3.6648827884762959E-3</v>
      </c>
      <c r="D62" s="72">
        <f>SUM(D63:D64)</f>
        <v>15400</v>
      </c>
      <c r="E62" s="73">
        <f t="shared" si="7"/>
        <v>1.3382763817073609E-2</v>
      </c>
      <c r="F62" s="72">
        <f>SUM(F63:F64)</f>
        <v>1740.4</v>
      </c>
      <c r="G62" s="4">
        <f t="shared" si="8"/>
        <v>3.3653216788476839E-3</v>
      </c>
      <c r="H62" s="3">
        <f t="shared" si="5"/>
        <v>8.6120818771842238</v>
      </c>
      <c r="I62" s="10">
        <f t="shared" si="4"/>
        <v>11.301298701298702</v>
      </c>
    </row>
    <row r="63" spans="1:9" ht="79.5" customHeight="1" x14ac:dyDescent="0.2">
      <c r="A63" s="44" t="s">
        <v>40</v>
      </c>
      <c r="B63" s="3">
        <v>1602.4</v>
      </c>
      <c r="C63" s="4">
        <f t="shared" si="6"/>
        <v>3.6648827884762959E-3</v>
      </c>
      <c r="D63" s="72">
        <v>5400</v>
      </c>
      <c r="E63" s="73">
        <f t="shared" si="7"/>
        <v>4.6926574423504864E-3</v>
      </c>
      <c r="F63" s="72">
        <v>1740.4</v>
      </c>
      <c r="G63" s="4">
        <f t="shared" si="8"/>
        <v>3.3653216788476839E-3</v>
      </c>
      <c r="H63" s="3">
        <f t="shared" si="5"/>
        <v>8.6120818771842238</v>
      </c>
      <c r="I63" s="10">
        <f t="shared" si="4"/>
        <v>32.229629629629628</v>
      </c>
    </row>
    <row r="64" spans="1:9" ht="54" customHeight="1" x14ac:dyDescent="0.2">
      <c r="A64" s="44" t="s">
        <v>167</v>
      </c>
      <c r="B64" s="3">
        <v>0</v>
      </c>
      <c r="C64" s="4">
        <f t="shared" si="6"/>
        <v>0</v>
      </c>
      <c r="D64" s="72">
        <v>10000</v>
      </c>
      <c r="E64" s="73">
        <f t="shared" si="7"/>
        <v>8.6901063747231236E-3</v>
      </c>
      <c r="F64" s="72">
        <v>0</v>
      </c>
      <c r="G64" s="4">
        <f t="shared" si="8"/>
        <v>0</v>
      </c>
      <c r="H64" s="3" t="e">
        <f t="shared" si="5"/>
        <v>#DIV/0!</v>
      </c>
      <c r="I64" s="10">
        <f t="shared" si="4"/>
        <v>0</v>
      </c>
    </row>
    <row r="65" spans="1:9" ht="30" x14ac:dyDescent="0.2">
      <c r="A65" s="43" t="s">
        <v>41</v>
      </c>
      <c r="B65" s="3">
        <f>SUM(B66)</f>
        <v>2013.8</v>
      </c>
      <c r="C65" s="4">
        <f t="shared" si="6"/>
        <v>4.6058043930563928E-3</v>
      </c>
      <c r="D65" s="72">
        <f>SUM(D66)</f>
        <v>4947.6000000000004</v>
      </c>
      <c r="E65" s="73">
        <f t="shared" si="7"/>
        <v>4.2995170299580127E-3</v>
      </c>
      <c r="F65" s="72">
        <f>SUM(F66)</f>
        <v>2372.6</v>
      </c>
      <c r="G65" s="4">
        <f t="shared" si="8"/>
        <v>4.5877741985945845E-3</v>
      </c>
      <c r="H65" s="3">
        <f t="shared" si="5"/>
        <v>17.817062270334688</v>
      </c>
      <c r="I65" s="10">
        <f t="shared" si="4"/>
        <v>47.954563828927149</v>
      </c>
    </row>
    <row r="66" spans="1:9" ht="32.25" customHeight="1" thickBot="1" x14ac:dyDescent="0.25">
      <c r="A66" s="33" t="s">
        <v>42</v>
      </c>
      <c r="B66" s="24">
        <v>2013.8</v>
      </c>
      <c r="C66" s="25">
        <f t="shared" si="6"/>
        <v>4.6058043930563928E-3</v>
      </c>
      <c r="D66" s="76">
        <v>4947.6000000000004</v>
      </c>
      <c r="E66" s="77">
        <f t="shared" si="7"/>
        <v>4.2995170299580127E-3</v>
      </c>
      <c r="F66" s="76">
        <v>2372.6</v>
      </c>
      <c r="G66" s="25">
        <f t="shared" si="8"/>
        <v>4.5877741985945845E-3</v>
      </c>
      <c r="H66" s="24">
        <f t="shared" si="5"/>
        <v>17.817062270334688</v>
      </c>
      <c r="I66" s="26">
        <f t="shared" si="4"/>
        <v>47.954563828927149</v>
      </c>
    </row>
    <row r="67" spans="1:9" ht="43.5" thickBot="1" x14ac:dyDescent="0.25">
      <c r="A67" s="34" t="s">
        <v>43</v>
      </c>
      <c r="B67" s="35">
        <f>SUM(B68:B69)</f>
        <v>3191</v>
      </c>
      <c r="C67" s="36">
        <f t="shared" si="6"/>
        <v>7.29820330630795E-3</v>
      </c>
      <c r="D67" s="78">
        <f>SUM(D68:D69)</f>
        <v>12305.4</v>
      </c>
      <c r="E67" s="79">
        <f t="shared" si="7"/>
        <v>1.0693523498351792E-2</v>
      </c>
      <c r="F67" s="78">
        <f>SUM(F68:F69)</f>
        <v>3890.2000000000003</v>
      </c>
      <c r="G67" s="36">
        <f t="shared" si="8"/>
        <v>7.5222790134757871E-3</v>
      </c>
      <c r="H67" s="35">
        <f t="shared" si="5"/>
        <v>21.911626449388905</v>
      </c>
      <c r="I67" s="37">
        <f t="shared" si="4"/>
        <v>31.613763063370552</v>
      </c>
    </row>
    <row r="68" spans="1:9" ht="62.25" customHeight="1" x14ac:dyDescent="0.2">
      <c r="A68" s="49" t="s">
        <v>80</v>
      </c>
      <c r="B68" s="21">
        <v>0</v>
      </c>
      <c r="C68" s="22">
        <f t="shared" si="6"/>
        <v>0</v>
      </c>
      <c r="D68" s="74">
        <v>4182.8999999999996</v>
      </c>
      <c r="E68" s="75">
        <f t="shared" si="7"/>
        <v>3.6349845954829346E-3</v>
      </c>
      <c r="F68" s="74">
        <v>124.9</v>
      </c>
      <c r="G68" s="22">
        <f t="shared" si="8"/>
        <v>2.4151268541029402E-4</v>
      </c>
      <c r="H68" s="21" t="s">
        <v>86</v>
      </c>
      <c r="I68" s="23">
        <f t="shared" si="4"/>
        <v>2.9859666738387247</v>
      </c>
    </row>
    <row r="69" spans="1:9" ht="32.25" customHeight="1" thickBot="1" x14ac:dyDescent="0.25">
      <c r="A69" s="33" t="s">
        <v>28</v>
      </c>
      <c r="B69" s="24">
        <v>3191</v>
      </c>
      <c r="C69" s="25">
        <f t="shared" ref="C69:C100" si="9">SUM(B69/$B$179)</f>
        <v>7.29820330630795E-3</v>
      </c>
      <c r="D69" s="76">
        <v>8122.5</v>
      </c>
      <c r="E69" s="77">
        <f t="shared" si="7"/>
        <v>7.0585389028688566E-3</v>
      </c>
      <c r="F69" s="76">
        <v>3765.3</v>
      </c>
      <c r="G69" s="25">
        <f t="shared" si="8"/>
        <v>7.2807663280654933E-3</v>
      </c>
      <c r="H69" s="24">
        <f t="shared" si="5"/>
        <v>17.997492948918833</v>
      </c>
      <c r="I69" s="26">
        <f t="shared" si="4"/>
        <v>46.356417359187446</v>
      </c>
    </row>
    <row r="70" spans="1:9" ht="15" thickBot="1" x14ac:dyDescent="0.25">
      <c r="A70" s="34" t="s">
        <v>44</v>
      </c>
      <c r="B70" s="35">
        <f>SUM(B71:B72)</f>
        <v>8906.7000000000007</v>
      </c>
      <c r="C70" s="36">
        <f t="shared" si="9"/>
        <v>2.0370701155842375E-2</v>
      </c>
      <c r="D70" s="78">
        <f>SUM(D71:D72)</f>
        <v>37999.699999999997</v>
      </c>
      <c r="E70" s="79">
        <f t="shared" ref="E70:E101" si="10">D70/$D$179</f>
        <v>3.3022143520756622E-2</v>
      </c>
      <c r="F70" s="78">
        <f>SUM(F71:F72)</f>
        <v>16480.699999999997</v>
      </c>
      <c r="G70" s="36">
        <f t="shared" ref="G70:G101" si="11">F70/$F$179</f>
        <v>3.1867879218906582E-2</v>
      </c>
      <c r="H70" s="35">
        <f t="shared" si="5"/>
        <v>85.037106897054969</v>
      </c>
      <c r="I70" s="37">
        <f t="shared" si="4"/>
        <v>43.37060555741229</v>
      </c>
    </row>
    <row r="71" spans="1:9" ht="18.75" customHeight="1" x14ac:dyDescent="0.2">
      <c r="A71" s="27" t="s">
        <v>45</v>
      </c>
      <c r="B71" s="21">
        <v>6063.9</v>
      </c>
      <c r="C71" s="22">
        <f t="shared" si="9"/>
        <v>1.386887340304631E-2</v>
      </c>
      <c r="D71" s="74">
        <v>25762.2</v>
      </c>
      <c r="E71" s="75">
        <f t="shared" si="10"/>
        <v>2.2387625844689205E-2</v>
      </c>
      <c r="F71" s="74">
        <v>9657.7999999999993</v>
      </c>
      <c r="G71" s="22">
        <f t="shared" si="11"/>
        <v>1.86747895368738E-2</v>
      </c>
      <c r="H71" s="21">
        <f t="shared" si="5"/>
        <v>59.267138310328335</v>
      </c>
      <c r="I71" s="23">
        <f t="shared" si="4"/>
        <v>37.488257990389016</v>
      </c>
    </row>
    <row r="72" spans="1:9" ht="35.25" customHeight="1" thickBot="1" x14ac:dyDescent="0.25">
      <c r="A72" s="32" t="s">
        <v>89</v>
      </c>
      <c r="B72" s="24">
        <v>2842.8</v>
      </c>
      <c r="C72" s="25">
        <f t="shared" si="9"/>
        <v>6.5018277527960642E-3</v>
      </c>
      <c r="D72" s="76">
        <v>12237.5</v>
      </c>
      <c r="E72" s="77">
        <f t="shared" si="10"/>
        <v>1.0634517676067422E-2</v>
      </c>
      <c r="F72" s="76">
        <v>6822.9</v>
      </c>
      <c r="G72" s="25">
        <f t="shared" si="11"/>
        <v>1.3193089682032786E-2</v>
      </c>
      <c r="H72" s="24">
        <f t="shared" si="5"/>
        <v>140.0063317855635</v>
      </c>
      <c r="I72" s="26">
        <f t="shared" si="4"/>
        <v>55.754034729315627</v>
      </c>
    </row>
    <row r="73" spans="1:9" ht="48" customHeight="1" thickBot="1" x14ac:dyDescent="0.25">
      <c r="A73" s="34" t="s">
        <v>46</v>
      </c>
      <c r="B73" s="78">
        <f>SUM(B74)</f>
        <v>1131.5</v>
      </c>
      <c r="C73" s="36">
        <f t="shared" si="9"/>
        <v>2.5878774807544485E-3</v>
      </c>
      <c r="D73" s="78">
        <f>SUM(D74)</f>
        <v>51939.199999999997</v>
      </c>
      <c r="E73" s="79">
        <f t="shared" si="10"/>
        <v>4.5135717301801923E-2</v>
      </c>
      <c r="F73" s="78">
        <f>SUM(F74)</f>
        <v>6118.9</v>
      </c>
      <c r="G73" s="36">
        <f t="shared" si="11"/>
        <v>1.1831801207022001E-2</v>
      </c>
      <c r="H73" s="35">
        <f t="shared" si="5"/>
        <v>440.77772867874501</v>
      </c>
      <c r="I73" s="37">
        <f t="shared" si="4"/>
        <v>11.780889963649805</v>
      </c>
    </row>
    <row r="74" spans="1:9" ht="44.25" customHeight="1" x14ac:dyDescent="0.2">
      <c r="A74" s="20" t="s">
        <v>116</v>
      </c>
      <c r="B74" s="74">
        <f>SUM(B75:B77)</f>
        <v>1131.5</v>
      </c>
      <c r="C74" s="22">
        <f t="shared" si="9"/>
        <v>2.5878774807544485E-3</v>
      </c>
      <c r="D74" s="74">
        <f>SUM(D75:D78)</f>
        <v>51939.199999999997</v>
      </c>
      <c r="E74" s="75">
        <f t="shared" si="10"/>
        <v>4.5135717301801923E-2</v>
      </c>
      <c r="F74" s="74">
        <f>SUM(F75:F78)</f>
        <v>6118.9</v>
      </c>
      <c r="G74" s="22">
        <f t="shared" si="11"/>
        <v>1.1831801207022001E-2</v>
      </c>
      <c r="H74" s="21">
        <f t="shared" si="5"/>
        <v>440.77772867874501</v>
      </c>
      <c r="I74" s="23">
        <f t="shared" si="4"/>
        <v>11.780889963649805</v>
      </c>
    </row>
    <row r="75" spans="1:9" ht="32.25" customHeight="1" x14ac:dyDescent="0.2">
      <c r="A75" s="44" t="s">
        <v>90</v>
      </c>
      <c r="B75" s="72">
        <v>843.7</v>
      </c>
      <c r="C75" s="4">
        <f t="shared" si="9"/>
        <v>1.9296440393393975E-3</v>
      </c>
      <c r="D75" s="72">
        <v>6123.8</v>
      </c>
      <c r="E75" s="73">
        <f t="shared" si="10"/>
        <v>5.3216473417529459E-3</v>
      </c>
      <c r="F75" s="72">
        <v>3028</v>
      </c>
      <c r="G75" s="4">
        <f t="shared" si="11"/>
        <v>5.8550873612679766E-3</v>
      </c>
      <c r="H75" s="3">
        <f t="shared" si="5"/>
        <v>258.89534194618938</v>
      </c>
      <c r="I75" s="10">
        <f t="shared" si="4"/>
        <v>49.446422156177533</v>
      </c>
    </row>
    <row r="76" spans="1:9" ht="36" customHeight="1" x14ac:dyDescent="0.2">
      <c r="A76" s="44" t="s">
        <v>81</v>
      </c>
      <c r="B76" s="72">
        <v>287.8</v>
      </c>
      <c r="C76" s="4">
        <f t="shared" si="9"/>
        <v>6.5823344141505114E-4</v>
      </c>
      <c r="D76" s="72">
        <v>21287.7</v>
      </c>
      <c r="E76" s="73">
        <f t="shared" si="10"/>
        <v>1.8499237747319344E-2</v>
      </c>
      <c r="F76" s="72">
        <v>3090.9</v>
      </c>
      <c r="G76" s="4">
        <f t="shared" si="11"/>
        <v>5.9767138457540257E-3</v>
      </c>
      <c r="H76" s="3">
        <f t="shared" si="5"/>
        <v>973.97498262682416</v>
      </c>
      <c r="I76" s="10">
        <f t="shared" si="4"/>
        <v>14.519652193520201</v>
      </c>
    </row>
    <row r="77" spans="1:9" ht="63" hidden="1" customHeight="1" x14ac:dyDescent="0.2">
      <c r="A77" s="68" t="s">
        <v>82</v>
      </c>
      <c r="B77" s="76">
        <v>0</v>
      </c>
      <c r="C77" s="25">
        <f t="shared" si="9"/>
        <v>0</v>
      </c>
      <c r="D77" s="71">
        <v>0</v>
      </c>
      <c r="E77" s="25">
        <f t="shared" si="10"/>
        <v>0</v>
      </c>
      <c r="F77" s="71">
        <v>0</v>
      </c>
      <c r="G77" s="25">
        <f t="shared" si="11"/>
        <v>0</v>
      </c>
      <c r="H77" s="3" t="e">
        <f t="shared" si="5"/>
        <v>#DIV/0!</v>
      </c>
      <c r="I77" s="26" t="e">
        <f t="shared" si="4"/>
        <v>#DIV/0!</v>
      </c>
    </row>
    <row r="78" spans="1:9" ht="63" customHeight="1" thickBot="1" x14ac:dyDescent="0.25">
      <c r="A78" s="69" t="s">
        <v>154</v>
      </c>
      <c r="B78" s="80">
        <v>0</v>
      </c>
      <c r="C78" s="30">
        <f t="shared" si="9"/>
        <v>0</v>
      </c>
      <c r="D78" s="80">
        <v>24527.7</v>
      </c>
      <c r="E78" s="81">
        <f t="shared" si="10"/>
        <v>2.1314832212729635E-2</v>
      </c>
      <c r="F78" s="80">
        <v>0</v>
      </c>
      <c r="G78" s="30">
        <f t="shared" si="11"/>
        <v>0</v>
      </c>
      <c r="H78" s="3" t="e">
        <f t="shared" si="5"/>
        <v>#DIV/0!</v>
      </c>
      <c r="I78" s="10">
        <f t="shared" si="4"/>
        <v>0</v>
      </c>
    </row>
    <row r="79" spans="1:9" ht="44.25" customHeight="1" thickBot="1" x14ac:dyDescent="0.25">
      <c r="A79" s="34" t="s">
        <v>47</v>
      </c>
      <c r="B79" s="78">
        <f>SUM(B80+B83)</f>
        <v>4477.8</v>
      </c>
      <c r="C79" s="36">
        <f t="shared" si="9"/>
        <v>1.0241270687867671E-2</v>
      </c>
      <c r="D79" s="78">
        <f>SUM(D80+D83)</f>
        <v>11332.7</v>
      </c>
      <c r="E79" s="79">
        <f t="shared" si="10"/>
        <v>9.8482368512824749E-3</v>
      </c>
      <c r="F79" s="78">
        <f>SUM(F80+F83)</f>
        <v>2034.2</v>
      </c>
      <c r="G79" s="36">
        <f t="shared" si="11"/>
        <v>3.9334275793564463E-3</v>
      </c>
      <c r="H79" s="35">
        <f t="shared" si="5"/>
        <v>-54.571441332797356</v>
      </c>
      <c r="I79" s="57">
        <f t="shared" si="4"/>
        <v>17.949826607957505</v>
      </c>
    </row>
    <row r="80" spans="1:9" ht="37.5" customHeight="1" x14ac:dyDescent="0.2">
      <c r="A80" s="47" t="s">
        <v>48</v>
      </c>
      <c r="B80" s="74">
        <f>SUM(B81:B82)</f>
        <v>3251.5</v>
      </c>
      <c r="C80" s="22">
        <f t="shared" si="9"/>
        <v>7.4365741305109055E-3</v>
      </c>
      <c r="D80" s="74">
        <f>SUM(D81:D82)</f>
        <v>11056.7</v>
      </c>
      <c r="E80" s="75">
        <f t="shared" si="10"/>
        <v>9.6083899153401164E-3</v>
      </c>
      <c r="F80" s="74">
        <f>SUM(F81:F82)</f>
        <v>2034.2</v>
      </c>
      <c r="G80" s="22">
        <f t="shared" si="11"/>
        <v>3.9334275793564463E-3</v>
      </c>
      <c r="H80" s="21">
        <f t="shared" si="5"/>
        <v>-37.438105489773953</v>
      </c>
      <c r="I80" s="23">
        <f t="shared" si="4"/>
        <v>18.397894489314169</v>
      </c>
    </row>
    <row r="81" spans="1:9" ht="30" customHeight="1" x14ac:dyDescent="0.2">
      <c r="A81" s="44" t="s">
        <v>49</v>
      </c>
      <c r="B81" s="72">
        <v>0</v>
      </c>
      <c r="C81" s="4">
        <f t="shared" si="9"/>
        <v>0</v>
      </c>
      <c r="D81" s="72">
        <v>0</v>
      </c>
      <c r="E81" s="73">
        <f t="shared" si="10"/>
        <v>0</v>
      </c>
      <c r="F81" s="72">
        <v>0</v>
      </c>
      <c r="G81" s="4">
        <f t="shared" si="11"/>
        <v>0</v>
      </c>
      <c r="H81" s="3" t="s">
        <v>86</v>
      </c>
      <c r="I81" s="10" t="s">
        <v>86</v>
      </c>
    </row>
    <row r="82" spans="1:9" ht="33.75" customHeight="1" x14ac:dyDescent="0.2">
      <c r="A82" s="44" t="s">
        <v>50</v>
      </c>
      <c r="B82" s="72">
        <v>3251.5</v>
      </c>
      <c r="C82" s="4">
        <f t="shared" si="9"/>
        <v>7.4365741305109055E-3</v>
      </c>
      <c r="D82" s="72">
        <v>11056.7</v>
      </c>
      <c r="E82" s="73">
        <f t="shared" si="10"/>
        <v>9.6083899153401164E-3</v>
      </c>
      <c r="F82" s="72">
        <v>2034.2</v>
      </c>
      <c r="G82" s="4">
        <f t="shared" si="11"/>
        <v>3.9334275793564463E-3</v>
      </c>
      <c r="H82" s="3">
        <f t="shared" si="5"/>
        <v>-37.438105489773953</v>
      </c>
      <c r="I82" s="10">
        <f t="shared" si="4"/>
        <v>18.397894489314169</v>
      </c>
    </row>
    <row r="83" spans="1:9" ht="30" x14ac:dyDescent="0.2">
      <c r="A83" s="43" t="s">
        <v>51</v>
      </c>
      <c r="B83" s="72">
        <f>SUM(B84:B85)</f>
        <v>1226.3</v>
      </c>
      <c r="C83" s="4">
        <f t="shared" si="9"/>
        <v>2.8046965573567655E-3</v>
      </c>
      <c r="D83" s="72">
        <f>SUM(D84:D85)</f>
        <v>276</v>
      </c>
      <c r="E83" s="73">
        <f t="shared" si="10"/>
        <v>2.398469359423582E-4</v>
      </c>
      <c r="F83" s="72">
        <f>SUM(F84:F85)</f>
        <v>0</v>
      </c>
      <c r="G83" s="4">
        <f t="shared" si="11"/>
        <v>0</v>
      </c>
      <c r="H83" s="3">
        <f t="shared" ref="H83:H164" si="12">F83/B83*100-100</f>
        <v>-100</v>
      </c>
      <c r="I83" s="10">
        <f t="shared" ref="I83:I164" si="13">F83/D83*100</f>
        <v>0</v>
      </c>
    </row>
    <row r="84" spans="1:9" ht="30" x14ac:dyDescent="0.2">
      <c r="A84" s="44" t="s">
        <v>52</v>
      </c>
      <c r="B84" s="72">
        <v>77.8</v>
      </c>
      <c r="C84" s="4">
        <f t="shared" si="9"/>
        <v>1.7793801856181714E-4</v>
      </c>
      <c r="D84" s="72">
        <v>276</v>
      </c>
      <c r="E84" s="73">
        <f t="shared" si="10"/>
        <v>2.398469359423582E-4</v>
      </c>
      <c r="F84" s="72">
        <v>0</v>
      </c>
      <c r="G84" s="4">
        <f t="shared" si="11"/>
        <v>0</v>
      </c>
      <c r="H84" s="3">
        <f t="shared" si="12"/>
        <v>-100</v>
      </c>
      <c r="I84" s="10">
        <f t="shared" si="13"/>
        <v>0</v>
      </c>
    </row>
    <row r="85" spans="1:9" ht="30.75" thickBot="1" x14ac:dyDescent="0.25">
      <c r="A85" s="33" t="s">
        <v>53</v>
      </c>
      <c r="B85" s="76">
        <v>1148.5</v>
      </c>
      <c r="C85" s="25">
        <f t="shared" si="9"/>
        <v>2.6267585387949486E-3</v>
      </c>
      <c r="D85" s="76">
        <v>0</v>
      </c>
      <c r="E85" s="77">
        <f t="shared" si="10"/>
        <v>0</v>
      </c>
      <c r="F85" s="76">
        <v>0</v>
      </c>
      <c r="G85" s="25">
        <f t="shared" si="11"/>
        <v>0</v>
      </c>
      <c r="H85" s="24">
        <f t="shared" si="12"/>
        <v>-100</v>
      </c>
      <c r="I85" s="26" t="e">
        <f t="shared" si="13"/>
        <v>#DIV/0!</v>
      </c>
    </row>
    <row r="86" spans="1:9" ht="15" thickBot="1" x14ac:dyDescent="0.25">
      <c r="A86" s="34" t="s">
        <v>85</v>
      </c>
      <c r="B86" s="78">
        <f>B87+B121</f>
        <v>35908.1</v>
      </c>
      <c r="C86" s="36">
        <f t="shared" si="9"/>
        <v>8.2126171777886711E-2</v>
      </c>
      <c r="D86" s="78">
        <f>SUM(D87+D121)</f>
        <v>119774.5</v>
      </c>
      <c r="E86" s="79">
        <f t="shared" si="10"/>
        <v>0.10408531459792747</v>
      </c>
      <c r="F86" s="78">
        <f>F87+F121</f>
        <v>53736.4</v>
      </c>
      <c r="G86" s="36">
        <f t="shared" si="11"/>
        <v>0.10390730398944535</v>
      </c>
      <c r="H86" s="35">
        <f t="shared" si="12"/>
        <v>49.649800462848219</v>
      </c>
      <c r="I86" s="37">
        <f t="shared" si="13"/>
        <v>44.864641472099656</v>
      </c>
    </row>
    <row r="87" spans="1:9" ht="15" x14ac:dyDescent="0.2">
      <c r="A87" s="20" t="s">
        <v>88</v>
      </c>
      <c r="B87" s="74">
        <f>SUM(B88:B120)</f>
        <v>5917.6000000000013</v>
      </c>
      <c r="C87" s="22">
        <f t="shared" si="9"/>
        <v>1.3534267591791894E-2</v>
      </c>
      <c r="D87" s="74">
        <f>SUM(D88:D120)</f>
        <v>30306.800000000003</v>
      </c>
      <c r="E87" s="75">
        <f t="shared" si="10"/>
        <v>2.6336931587745877E-2</v>
      </c>
      <c r="F87" s="74">
        <f>SUM(F88:F120)</f>
        <v>8307.6999999999989</v>
      </c>
      <c r="G87" s="22">
        <f t="shared" si="11"/>
        <v>1.6064170829328258E-2</v>
      </c>
      <c r="H87" s="21">
        <f t="shared" si="12"/>
        <v>40.389685007435418</v>
      </c>
      <c r="I87" s="23">
        <f t="shared" si="13"/>
        <v>27.41199994720656</v>
      </c>
    </row>
    <row r="88" spans="1:9" ht="90" x14ac:dyDescent="0.2">
      <c r="A88" s="50" t="s">
        <v>142</v>
      </c>
      <c r="B88" s="74">
        <v>0</v>
      </c>
      <c r="C88" s="22">
        <f t="shared" si="9"/>
        <v>0</v>
      </c>
      <c r="D88" s="74">
        <v>0</v>
      </c>
      <c r="E88" s="75">
        <f t="shared" si="10"/>
        <v>0</v>
      </c>
      <c r="F88" s="74">
        <v>0</v>
      </c>
      <c r="G88" s="22">
        <f t="shared" si="11"/>
        <v>0</v>
      </c>
      <c r="H88" s="21" t="e">
        <f t="shared" si="12"/>
        <v>#DIV/0!</v>
      </c>
      <c r="I88" s="23" t="e">
        <f t="shared" si="13"/>
        <v>#DIV/0!</v>
      </c>
    </row>
    <row r="89" spans="1:9" ht="75" x14ac:dyDescent="0.2">
      <c r="A89" s="39" t="s">
        <v>59</v>
      </c>
      <c r="B89" s="72">
        <v>334.7</v>
      </c>
      <c r="C89" s="4">
        <f t="shared" si="9"/>
        <v>7.6549941918560669E-4</v>
      </c>
      <c r="D89" s="72">
        <v>548</v>
      </c>
      <c r="E89" s="73">
        <f t="shared" si="10"/>
        <v>4.7621782933482713E-4</v>
      </c>
      <c r="F89" s="72">
        <v>202.4</v>
      </c>
      <c r="G89" s="4">
        <f t="shared" si="11"/>
        <v>3.9137043656560055E-4</v>
      </c>
      <c r="H89" s="3">
        <f t="shared" si="12"/>
        <v>-39.527935464595153</v>
      </c>
      <c r="I89" s="10">
        <f t="shared" si="13"/>
        <v>36.934306569343065</v>
      </c>
    </row>
    <row r="90" spans="1:9" ht="60" x14ac:dyDescent="0.2">
      <c r="A90" s="39" t="s">
        <v>60</v>
      </c>
      <c r="B90" s="72">
        <v>974.4</v>
      </c>
      <c r="C90" s="4">
        <f t="shared" si="9"/>
        <v>2.2285707620390053E-3</v>
      </c>
      <c r="D90" s="72">
        <v>1521.7</v>
      </c>
      <c r="E90" s="73">
        <f t="shared" si="10"/>
        <v>1.3223734870416177E-3</v>
      </c>
      <c r="F90" s="72">
        <v>1215</v>
      </c>
      <c r="G90" s="4">
        <f t="shared" si="11"/>
        <v>2.3493828084348058E-3</v>
      </c>
      <c r="H90" s="3" t="s">
        <v>77</v>
      </c>
      <c r="I90" s="10">
        <f t="shared" si="13"/>
        <v>79.844910297693374</v>
      </c>
    </row>
    <row r="91" spans="1:9" ht="60" x14ac:dyDescent="0.2">
      <c r="A91" s="39" t="s">
        <v>61</v>
      </c>
      <c r="B91" s="72">
        <v>304.10000000000002</v>
      </c>
      <c r="C91" s="4">
        <f t="shared" si="9"/>
        <v>6.9551351471270695E-4</v>
      </c>
      <c r="D91" s="72">
        <v>595.9</v>
      </c>
      <c r="E91" s="73">
        <f t="shared" si="10"/>
        <v>5.1784343886975091E-4</v>
      </c>
      <c r="F91" s="72">
        <v>297.7</v>
      </c>
      <c r="G91" s="4">
        <f t="shared" si="11"/>
        <v>5.7564712927657749E-4</v>
      </c>
      <c r="H91" s="3">
        <f t="shared" si="12"/>
        <v>-2.1045708648471049</v>
      </c>
      <c r="I91" s="10">
        <f t="shared" si="13"/>
        <v>49.958046652122839</v>
      </c>
    </row>
    <row r="92" spans="1:9" ht="45" x14ac:dyDescent="0.2">
      <c r="A92" s="39" t="s">
        <v>62</v>
      </c>
      <c r="B92" s="72">
        <v>15.4</v>
      </c>
      <c r="C92" s="4">
        <f t="shared" si="9"/>
        <v>3.5221664342570492E-5</v>
      </c>
      <c r="D92" s="72">
        <v>33.1</v>
      </c>
      <c r="E92" s="73">
        <f t="shared" si="10"/>
        <v>2.876425210033354E-5</v>
      </c>
      <c r="F92" s="72">
        <v>12.6</v>
      </c>
      <c r="G92" s="4">
        <f t="shared" si="11"/>
        <v>2.4363969865249835E-5</v>
      </c>
      <c r="H92" s="3">
        <f t="shared" si="12"/>
        <v>-18.181818181818187</v>
      </c>
      <c r="I92" s="10">
        <f t="shared" si="13"/>
        <v>38.066465256797585</v>
      </c>
    </row>
    <row r="93" spans="1:9" ht="50.25" customHeight="1" x14ac:dyDescent="0.2">
      <c r="A93" s="39" t="s">
        <v>63</v>
      </c>
      <c r="B93" s="72">
        <v>737.1</v>
      </c>
      <c r="C93" s="4">
        <f t="shared" si="9"/>
        <v>1.6858369342148511E-3</v>
      </c>
      <c r="D93" s="72">
        <v>1563</v>
      </c>
      <c r="E93" s="73">
        <f t="shared" si="10"/>
        <v>1.358263626369224E-3</v>
      </c>
      <c r="F93" s="72">
        <v>489.8</v>
      </c>
      <c r="G93" s="73">
        <f t="shared" si="11"/>
        <v>9.4710098730153727E-4</v>
      </c>
      <c r="H93" s="3">
        <f t="shared" si="12"/>
        <v>-33.550400217066894</v>
      </c>
      <c r="I93" s="10">
        <f t="shared" si="13"/>
        <v>31.337172104926424</v>
      </c>
    </row>
    <row r="94" spans="1:9" ht="33.75" customHeight="1" x14ac:dyDescent="0.2">
      <c r="A94" s="39" t="s">
        <v>145</v>
      </c>
      <c r="B94" s="72">
        <v>0</v>
      </c>
      <c r="C94" s="4">
        <f t="shared" si="9"/>
        <v>0</v>
      </c>
      <c r="D94" s="72">
        <v>0</v>
      </c>
      <c r="E94" s="73">
        <f t="shared" si="10"/>
        <v>0</v>
      </c>
      <c r="F94" s="72">
        <v>0</v>
      </c>
      <c r="G94" s="4">
        <f t="shared" si="11"/>
        <v>0</v>
      </c>
      <c r="H94" s="3" t="s">
        <v>86</v>
      </c>
      <c r="I94" s="10" t="e">
        <f t="shared" si="13"/>
        <v>#DIV/0!</v>
      </c>
    </row>
    <row r="95" spans="1:9" ht="35.25" hidden="1" customHeight="1" x14ac:dyDescent="0.2">
      <c r="A95" s="39" t="s">
        <v>83</v>
      </c>
      <c r="B95" s="72">
        <v>0</v>
      </c>
      <c r="C95" s="4">
        <f t="shared" si="9"/>
        <v>0</v>
      </c>
      <c r="D95" s="72">
        <v>0</v>
      </c>
      <c r="E95" s="73">
        <f t="shared" si="10"/>
        <v>0</v>
      </c>
      <c r="F95" s="72">
        <v>0</v>
      </c>
      <c r="G95" s="4">
        <f t="shared" si="11"/>
        <v>0</v>
      </c>
      <c r="H95" s="3" t="s">
        <v>86</v>
      </c>
      <c r="I95" s="10" t="e">
        <f t="shared" si="13"/>
        <v>#DIV/0!</v>
      </c>
    </row>
    <row r="96" spans="1:9" ht="63.75" customHeight="1" x14ac:dyDescent="0.2">
      <c r="A96" s="39" t="s">
        <v>84</v>
      </c>
      <c r="B96" s="72">
        <v>0</v>
      </c>
      <c r="C96" s="4">
        <f t="shared" si="9"/>
        <v>0</v>
      </c>
      <c r="D96" s="72">
        <v>0</v>
      </c>
      <c r="E96" s="73">
        <f t="shared" si="10"/>
        <v>0</v>
      </c>
      <c r="F96" s="72">
        <v>0</v>
      </c>
      <c r="G96" s="4">
        <f t="shared" si="11"/>
        <v>0</v>
      </c>
      <c r="H96" s="3" t="s">
        <v>86</v>
      </c>
      <c r="I96" s="10" t="e">
        <f t="shared" si="13"/>
        <v>#DIV/0!</v>
      </c>
    </row>
    <row r="97" spans="1:9" ht="30" x14ac:dyDescent="0.2">
      <c r="A97" s="39" t="s">
        <v>64</v>
      </c>
      <c r="B97" s="72">
        <v>231.4</v>
      </c>
      <c r="C97" s="4">
        <f t="shared" si="9"/>
        <v>5.2923981356303967E-4</v>
      </c>
      <c r="D97" s="82">
        <v>972.3</v>
      </c>
      <c r="E97" s="73">
        <f t="shared" si="10"/>
        <v>8.4493904281432919E-4</v>
      </c>
      <c r="F97" s="72">
        <v>118.7</v>
      </c>
      <c r="G97" s="4">
        <f t="shared" si="11"/>
        <v>2.2952406531786949E-4</v>
      </c>
      <c r="H97" s="3">
        <f t="shared" si="12"/>
        <v>-48.703543647363865</v>
      </c>
      <c r="I97" s="10">
        <f t="shared" si="13"/>
        <v>12.208166203846551</v>
      </c>
    </row>
    <row r="98" spans="1:9" ht="60" x14ac:dyDescent="0.2">
      <c r="A98" s="39" t="s">
        <v>65</v>
      </c>
      <c r="B98" s="72">
        <v>0.2</v>
      </c>
      <c r="C98" s="4">
        <f t="shared" si="9"/>
        <v>4.5742421224117522E-7</v>
      </c>
      <c r="D98" s="72">
        <v>1.8</v>
      </c>
      <c r="E98" s="73">
        <f t="shared" si="10"/>
        <v>1.5642191474501621E-6</v>
      </c>
      <c r="F98" s="72">
        <v>1.8</v>
      </c>
      <c r="G98" s="4">
        <f t="shared" si="11"/>
        <v>3.4805671236071198E-6</v>
      </c>
      <c r="H98" s="3" t="s">
        <v>86</v>
      </c>
      <c r="I98" s="10">
        <f t="shared" si="13"/>
        <v>100</v>
      </c>
    </row>
    <row r="99" spans="1:9" ht="29.25" customHeight="1" x14ac:dyDescent="0.2">
      <c r="A99" s="39" t="s">
        <v>138</v>
      </c>
      <c r="B99" s="72">
        <v>0</v>
      </c>
      <c r="C99" s="4">
        <f t="shared" si="9"/>
        <v>0</v>
      </c>
      <c r="D99" s="72">
        <v>6</v>
      </c>
      <c r="E99" s="73">
        <f t="shared" si="10"/>
        <v>5.2140638248338741E-6</v>
      </c>
      <c r="F99" s="72">
        <v>0</v>
      </c>
      <c r="G99" s="4">
        <f t="shared" si="11"/>
        <v>0</v>
      </c>
      <c r="H99" s="3" t="s">
        <v>86</v>
      </c>
      <c r="I99" s="10" t="s">
        <v>86</v>
      </c>
    </row>
    <row r="100" spans="1:9" ht="22.5" customHeight="1" x14ac:dyDescent="0.2">
      <c r="A100" s="39" t="s">
        <v>66</v>
      </c>
      <c r="B100" s="72">
        <v>142.4</v>
      </c>
      <c r="C100" s="4">
        <f t="shared" si="9"/>
        <v>3.2568603911571674E-4</v>
      </c>
      <c r="D100" s="72">
        <v>462</v>
      </c>
      <c r="E100" s="73">
        <f t="shared" si="10"/>
        <v>4.014829145122083E-4</v>
      </c>
      <c r="F100" s="72">
        <v>226.1</v>
      </c>
      <c r="G100" s="4">
        <f t="shared" si="11"/>
        <v>4.3719790369309427E-4</v>
      </c>
      <c r="H100" s="3">
        <f t="shared" si="12"/>
        <v>58.778089887640448</v>
      </c>
      <c r="I100" s="10">
        <f t="shared" si="13"/>
        <v>48.939393939393938</v>
      </c>
    </row>
    <row r="101" spans="1:9" ht="15" x14ac:dyDescent="0.2">
      <c r="A101" s="39" t="s">
        <v>170</v>
      </c>
      <c r="B101" s="72">
        <v>188.9</v>
      </c>
      <c r="C101" s="4">
        <f t="shared" ref="C101:C132" si="14">SUM(B101/$B$179)</f>
        <v>4.3203716846178995E-4</v>
      </c>
      <c r="D101" s="72">
        <v>0</v>
      </c>
      <c r="E101" s="73">
        <f t="shared" si="10"/>
        <v>0</v>
      </c>
      <c r="F101" s="72">
        <v>0</v>
      </c>
      <c r="G101" s="4">
        <f t="shared" si="11"/>
        <v>0</v>
      </c>
      <c r="H101" s="3" t="s">
        <v>77</v>
      </c>
      <c r="I101" s="10" t="e">
        <f t="shared" si="13"/>
        <v>#DIV/0!</v>
      </c>
    </row>
    <row r="102" spans="1:9" ht="19.5" customHeight="1" x14ac:dyDescent="0.2">
      <c r="A102" s="39" t="s">
        <v>91</v>
      </c>
      <c r="B102" s="72">
        <v>1028.4000000000001</v>
      </c>
      <c r="C102" s="4">
        <f t="shared" si="14"/>
        <v>2.3520752993441232E-3</v>
      </c>
      <c r="D102" s="72">
        <v>0</v>
      </c>
      <c r="E102" s="73">
        <f t="shared" ref="E102:E133" si="15">D102/$D$179</f>
        <v>0</v>
      </c>
      <c r="F102" s="72">
        <v>0</v>
      </c>
      <c r="G102" s="4">
        <f t="shared" ref="G102:G133" si="16">F102/$F$179</f>
        <v>0</v>
      </c>
      <c r="H102" s="3" t="s">
        <v>77</v>
      </c>
      <c r="I102" s="10" t="e">
        <f t="shared" si="13"/>
        <v>#DIV/0!</v>
      </c>
    </row>
    <row r="103" spans="1:9" ht="30" x14ac:dyDescent="0.2">
      <c r="A103" s="39" t="s">
        <v>67</v>
      </c>
      <c r="B103" s="72">
        <v>0</v>
      </c>
      <c r="C103" s="4">
        <f t="shared" si="14"/>
        <v>0</v>
      </c>
      <c r="D103" s="72">
        <v>309</v>
      </c>
      <c r="E103" s="73">
        <f t="shared" si="15"/>
        <v>2.6852428697894448E-4</v>
      </c>
      <c r="F103" s="72">
        <v>0</v>
      </c>
      <c r="G103" s="4">
        <f t="shared" si="16"/>
        <v>0</v>
      </c>
      <c r="H103" s="3" t="s">
        <v>77</v>
      </c>
      <c r="I103" s="10">
        <f t="shared" si="13"/>
        <v>0</v>
      </c>
    </row>
    <row r="104" spans="1:9" ht="45" x14ac:dyDescent="0.2">
      <c r="A104" s="39" t="s">
        <v>68</v>
      </c>
      <c r="B104" s="72">
        <v>0</v>
      </c>
      <c r="C104" s="4">
        <f t="shared" si="14"/>
        <v>0</v>
      </c>
      <c r="D104" s="72">
        <v>810.1</v>
      </c>
      <c r="E104" s="73">
        <f t="shared" si="15"/>
        <v>7.0398551741632026E-4</v>
      </c>
      <c r="F104" s="72">
        <v>0</v>
      </c>
      <c r="G104" s="4">
        <f t="shared" si="16"/>
        <v>0</v>
      </c>
      <c r="H104" s="3" t="s">
        <v>77</v>
      </c>
      <c r="I104" s="10">
        <f t="shared" si="13"/>
        <v>0</v>
      </c>
    </row>
    <row r="105" spans="1:9" ht="33" customHeight="1" x14ac:dyDescent="0.2">
      <c r="A105" s="39" t="s">
        <v>155</v>
      </c>
      <c r="B105" s="72">
        <v>0</v>
      </c>
      <c r="C105" s="4">
        <f t="shared" si="14"/>
        <v>0</v>
      </c>
      <c r="D105" s="72">
        <v>1718.1</v>
      </c>
      <c r="E105" s="73">
        <f t="shared" si="15"/>
        <v>1.4930471762411796E-3</v>
      </c>
      <c r="F105" s="72">
        <v>0</v>
      </c>
      <c r="G105" s="4">
        <f t="shared" si="16"/>
        <v>0</v>
      </c>
      <c r="H105" s="3" t="e">
        <f t="shared" si="12"/>
        <v>#DIV/0!</v>
      </c>
      <c r="I105" s="10">
        <f t="shared" si="13"/>
        <v>0</v>
      </c>
    </row>
    <row r="106" spans="1:9" ht="30" x14ac:dyDescent="0.2">
      <c r="A106" s="39" t="s">
        <v>69</v>
      </c>
      <c r="B106" s="72">
        <v>251.6</v>
      </c>
      <c r="C106" s="4">
        <f t="shared" si="14"/>
        <v>5.7543965899939842E-4</v>
      </c>
      <c r="D106" s="72">
        <v>2990</v>
      </c>
      <c r="E106" s="4">
        <f t="shared" si="15"/>
        <v>2.598341806042214E-3</v>
      </c>
      <c r="F106" s="72">
        <v>1661.6</v>
      </c>
      <c r="G106" s="4">
        <f t="shared" si="16"/>
        <v>3.212950184769772E-3</v>
      </c>
      <c r="H106" s="3">
        <f t="shared" si="12"/>
        <v>560.41335453100157</v>
      </c>
      <c r="I106" s="10">
        <f t="shared" si="13"/>
        <v>55.571906354515043</v>
      </c>
    </row>
    <row r="107" spans="1:9" ht="30" x14ac:dyDescent="0.2">
      <c r="A107" s="39" t="s">
        <v>146</v>
      </c>
      <c r="B107" s="72">
        <v>0</v>
      </c>
      <c r="C107" s="4">
        <f t="shared" si="14"/>
        <v>0</v>
      </c>
      <c r="D107" s="72">
        <v>0</v>
      </c>
      <c r="E107" s="73">
        <f t="shared" si="15"/>
        <v>0</v>
      </c>
      <c r="F107" s="72">
        <v>0</v>
      </c>
      <c r="G107" s="4">
        <f t="shared" si="16"/>
        <v>0</v>
      </c>
      <c r="H107" s="3" t="s">
        <v>77</v>
      </c>
      <c r="I107" s="10" t="s">
        <v>86</v>
      </c>
    </row>
    <row r="108" spans="1:9" ht="15" x14ac:dyDescent="0.2">
      <c r="A108" s="39" t="s">
        <v>92</v>
      </c>
      <c r="B108" s="72">
        <v>313.7</v>
      </c>
      <c r="C108" s="4">
        <f t="shared" si="14"/>
        <v>7.1746987690028327E-4</v>
      </c>
      <c r="D108" s="72">
        <v>751</v>
      </c>
      <c r="E108" s="73">
        <f t="shared" si="15"/>
        <v>6.5262698874170657E-4</v>
      </c>
      <c r="F108" s="72">
        <v>644.20000000000005</v>
      </c>
      <c r="G108" s="4">
        <f t="shared" si="16"/>
        <v>1.2456563005709481E-3</v>
      </c>
      <c r="H108" s="3" t="s">
        <v>86</v>
      </c>
      <c r="I108" s="10">
        <f t="shared" si="13"/>
        <v>85.778961384820235</v>
      </c>
    </row>
    <row r="109" spans="1:9" ht="30" x14ac:dyDescent="0.2">
      <c r="A109" s="39" t="s">
        <v>70</v>
      </c>
      <c r="B109" s="72">
        <v>28</v>
      </c>
      <c r="C109" s="4">
        <f t="shared" si="14"/>
        <v>6.4039389713764529E-5</v>
      </c>
      <c r="D109" s="72">
        <v>110.1</v>
      </c>
      <c r="E109" s="73">
        <f t="shared" si="15"/>
        <v>9.5678071185701581E-5</v>
      </c>
      <c r="F109" s="72">
        <v>90.7</v>
      </c>
      <c r="G109" s="4">
        <f t="shared" si="16"/>
        <v>1.7538191006175876E-4</v>
      </c>
      <c r="H109" s="3">
        <f t="shared" si="12"/>
        <v>223.92857142857144</v>
      </c>
      <c r="I109" s="10">
        <f t="shared" si="13"/>
        <v>82.379654859218903</v>
      </c>
    </row>
    <row r="110" spans="1:9" ht="15" x14ac:dyDescent="0.2">
      <c r="A110" s="39" t="s">
        <v>168</v>
      </c>
      <c r="B110" s="70"/>
      <c r="C110" s="4">
        <f t="shared" si="14"/>
        <v>0</v>
      </c>
      <c r="D110" s="72">
        <v>1174.0999999999999</v>
      </c>
      <c r="E110" s="73">
        <f t="shared" si="15"/>
        <v>1.0203053894562418E-3</v>
      </c>
      <c r="F110" s="72">
        <v>0</v>
      </c>
      <c r="G110" s="4">
        <f t="shared" si="16"/>
        <v>0</v>
      </c>
      <c r="H110" s="3" t="e">
        <f t="shared" si="12"/>
        <v>#DIV/0!</v>
      </c>
      <c r="I110" s="10">
        <f t="shared" si="13"/>
        <v>0</v>
      </c>
    </row>
    <row r="111" spans="1:9" ht="19.5" customHeight="1" x14ac:dyDescent="0.2">
      <c r="A111" s="39" t="s">
        <v>93</v>
      </c>
      <c r="B111" s="72">
        <v>883.6</v>
      </c>
      <c r="C111" s="4">
        <f t="shared" si="14"/>
        <v>2.0209001696815119E-3</v>
      </c>
      <c r="D111" s="72">
        <v>2444.1</v>
      </c>
      <c r="E111" s="73">
        <f t="shared" si="15"/>
        <v>2.1239488990460785E-3</v>
      </c>
      <c r="F111" s="72">
        <v>1024.5999999999999</v>
      </c>
      <c r="G111" s="4">
        <f t="shared" si="16"/>
        <v>1.9812161526932526E-3</v>
      </c>
      <c r="H111" s="3">
        <f t="shared" si="12"/>
        <v>15.957446808510639</v>
      </c>
      <c r="I111" s="10">
        <f t="shared" si="13"/>
        <v>41.921361646413814</v>
      </c>
    </row>
    <row r="112" spans="1:9" ht="22.5" customHeight="1" x14ac:dyDescent="0.2">
      <c r="A112" s="39" t="s">
        <v>96</v>
      </c>
      <c r="B112" s="72">
        <v>136.80000000000001</v>
      </c>
      <c r="C112" s="4">
        <f t="shared" si="14"/>
        <v>3.1287816117296386E-4</v>
      </c>
      <c r="D112" s="82">
        <v>2671.3</v>
      </c>
      <c r="E112" s="73">
        <f t="shared" si="15"/>
        <v>2.3213881158797882E-3</v>
      </c>
      <c r="F112" s="72">
        <v>1335.7</v>
      </c>
      <c r="G112" s="4">
        <f t="shared" si="16"/>
        <v>2.5827741705566833E-3</v>
      </c>
      <c r="H112" s="3">
        <f t="shared" si="12"/>
        <v>876.38888888888891</v>
      </c>
      <c r="I112" s="10" t="s">
        <v>77</v>
      </c>
    </row>
    <row r="113" spans="1:9" ht="30" customHeight="1" x14ac:dyDescent="0.2">
      <c r="A113" s="39" t="s">
        <v>95</v>
      </c>
      <c r="B113" s="72">
        <v>178.3</v>
      </c>
      <c r="C113" s="4">
        <f t="shared" si="14"/>
        <v>4.0779368521300769E-4</v>
      </c>
      <c r="D113" s="72">
        <v>3434.2</v>
      </c>
      <c r="E113" s="73">
        <f t="shared" si="15"/>
        <v>2.9843563312074149E-3</v>
      </c>
      <c r="F113" s="72">
        <v>302.7</v>
      </c>
      <c r="G113" s="4">
        <f t="shared" si="16"/>
        <v>5.8531537128659727E-4</v>
      </c>
      <c r="H113" s="3">
        <f t="shared" si="12"/>
        <v>69.770050476724606</v>
      </c>
      <c r="I113" s="10">
        <f t="shared" si="13"/>
        <v>8.8142798905130739</v>
      </c>
    </row>
    <row r="114" spans="1:9" ht="30" customHeight="1" x14ac:dyDescent="0.2">
      <c r="A114" s="39" t="s">
        <v>169</v>
      </c>
      <c r="B114" s="72">
        <v>0</v>
      </c>
      <c r="C114" s="4">
        <f t="shared" si="14"/>
        <v>0</v>
      </c>
      <c r="D114" s="72">
        <v>6100</v>
      </c>
      <c r="E114" s="73">
        <f t="shared" si="15"/>
        <v>5.3009648885811054E-3</v>
      </c>
      <c r="F114" s="72">
        <v>0</v>
      </c>
      <c r="G114" s="4">
        <f t="shared" si="16"/>
        <v>0</v>
      </c>
      <c r="H114" s="3" t="e">
        <f t="shared" si="12"/>
        <v>#DIV/0!</v>
      </c>
      <c r="I114" s="10">
        <f t="shared" si="13"/>
        <v>0</v>
      </c>
    </row>
    <row r="115" spans="1:9" ht="38.25" customHeight="1" x14ac:dyDescent="0.2">
      <c r="A115" s="39" t="s">
        <v>156</v>
      </c>
      <c r="B115" s="72">
        <v>0</v>
      </c>
      <c r="C115" s="4">
        <f t="shared" si="14"/>
        <v>0</v>
      </c>
      <c r="D115" s="72">
        <v>81</v>
      </c>
      <c r="E115" s="73">
        <f t="shared" si="15"/>
        <v>7.038986163525729E-5</v>
      </c>
      <c r="F115" s="72">
        <v>81</v>
      </c>
      <c r="G115" s="4">
        <f t="shared" si="16"/>
        <v>1.5662552056232038E-4</v>
      </c>
      <c r="H115" s="3" t="e">
        <f t="shared" si="12"/>
        <v>#DIV/0!</v>
      </c>
      <c r="I115" s="10">
        <f t="shared" si="13"/>
        <v>100</v>
      </c>
    </row>
    <row r="116" spans="1:9" ht="38.25" customHeight="1" x14ac:dyDescent="0.2">
      <c r="A116" s="39" t="s">
        <v>157</v>
      </c>
      <c r="B116" s="72">
        <v>0</v>
      </c>
      <c r="C116" s="4">
        <f t="shared" si="14"/>
        <v>0</v>
      </c>
      <c r="D116" s="72">
        <v>2010</v>
      </c>
      <c r="E116" s="73">
        <f t="shared" si="15"/>
        <v>1.7467113813193478E-3</v>
      </c>
      <c r="F116" s="72">
        <v>603.1</v>
      </c>
      <c r="G116" s="4">
        <f t="shared" si="16"/>
        <v>1.1661833512485854E-3</v>
      </c>
      <c r="H116" s="3" t="e">
        <f t="shared" si="12"/>
        <v>#DIV/0!</v>
      </c>
      <c r="I116" s="10">
        <f t="shared" si="13"/>
        <v>30.00497512437811</v>
      </c>
    </row>
    <row r="117" spans="1:9" ht="106.5" customHeight="1" x14ac:dyDescent="0.2">
      <c r="A117" s="39" t="s">
        <v>94</v>
      </c>
      <c r="B117" s="72">
        <v>168.6</v>
      </c>
      <c r="C117" s="4">
        <f t="shared" si="14"/>
        <v>3.8560861091931065E-4</v>
      </c>
      <c r="D117" s="72">
        <v>0</v>
      </c>
      <c r="E117" s="73">
        <f t="shared" si="15"/>
        <v>0</v>
      </c>
      <c r="F117" s="72">
        <v>0</v>
      </c>
      <c r="G117" s="4">
        <f t="shared" si="16"/>
        <v>0</v>
      </c>
      <c r="H117" s="3" t="s">
        <v>77</v>
      </c>
      <c r="I117" s="10" t="e">
        <f t="shared" si="13"/>
        <v>#DIV/0!</v>
      </c>
    </row>
    <row r="118" spans="1:9" ht="53.25" customHeight="1" x14ac:dyDescent="0.2">
      <c r="A118" s="39" t="s">
        <v>147</v>
      </c>
      <c r="B118" s="72">
        <v>0</v>
      </c>
      <c r="C118" s="4">
        <f t="shared" si="14"/>
        <v>0</v>
      </c>
      <c r="D118" s="72">
        <v>0</v>
      </c>
      <c r="E118" s="73">
        <f t="shared" si="15"/>
        <v>0</v>
      </c>
      <c r="F118" s="72">
        <v>0</v>
      </c>
      <c r="G118" s="4">
        <f t="shared" si="16"/>
        <v>0</v>
      </c>
      <c r="H118" s="3"/>
      <c r="I118" s="10" t="e">
        <f t="shared" si="13"/>
        <v>#DIV/0!</v>
      </c>
    </row>
    <row r="119" spans="1:9" ht="45" x14ac:dyDescent="0.2">
      <c r="A119" s="39" t="s">
        <v>140</v>
      </c>
      <c r="B119" s="72">
        <v>0</v>
      </c>
      <c r="C119" s="4">
        <f t="shared" si="14"/>
        <v>0</v>
      </c>
      <c r="D119" s="72">
        <v>0</v>
      </c>
      <c r="E119" s="73">
        <f t="shared" si="15"/>
        <v>0</v>
      </c>
      <c r="F119" s="72">
        <v>0</v>
      </c>
      <c r="G119" s="4">
        <f t="shared" si="16"/>
        <v>0</v>
      </c>
      <c r="H119" s="3" t="e">
        <f t="shared" si="12"/>
        <v>#DIV/0!</v>
      </c>
      <c r="I119" s="10" t="s">
        <v>86</v>
      </c>
    </row>
    <row r="120" spans="1:9" ht="45" hidden="1" x14ac:dyDescent="0.2">
      <c r="A120" s="39" t="s">
        <v>97</v>
      </c>
      <c r="B120" s="70">
        <v>0</v>
      </c>
      <c r="C120" s="4">
        <f t="shared" si="14"/>
        <v>0</v>
      </c>
      <c r="D120" s="70">
        <v>0</v>
      </c>
      <c r="E120" s="4">
        <f t="shared" si="15"/>
        <v>0</v>
      </c>
      <c r="F120" s="70">
        <v>0</v>
      </c>
      <c r="G120" s="4">
        <f t="shared" si="16"/>
        <v>0</v>
      </c>
      <c r="H120" s="3" t="s">
        <v>86</v>
      </c>
      <c r="I120" s="10" t="e">
        <f t="shared" si="13"/>
        <v>#DIV/0!</v>
      </c>
    </row>
    <row r="121" spans="1:9" ht="30" x14ac:dyDescent="0.2">
      <c r="A121" s="51" t="s">
        <v>87</v>
      </c>
      <c r="B121" s="72">
        <f>SUM(B122:B129)</f>
        <v>29990.5</v>
      </c>
      <c r="C121" s="4">
        <f t="shared" si="14"/>
        <v>6.8591904186094815E-2</v>
      </c>
      <c r="D121" s="72">
        <f>SUM(D122:D130)</f>
        <v>89467.7</v>
      </c>
      <c r="E121" s="73">
        <f t="shared" si="15"/>
        <v>7.7748383010181596E-2</v>
      </c>
      <c r="F121" s="72">
        <f>SUM(F122:F130)</f>
        <v>45428.700000000004</v>
      </c>
      <c r="G121" s="4">
        <f t="shared" si="16"/>
        <v>8.784313316011709E-2</v>
      </c>
      <c r="H121" s="3">
        <f t="shared" si="12"/>
        <v>51.476967706440405</v>
      </c>
      <c r="I121" s="10">
        <f t="shared" si="13"/>
        <v>50.77664900293626</v>
      </c>
    </row>
    <row r="122" spans="1:9" ht="30" x14ac:dyDescent="0.2">
      <c r="A122" s="39" t="s">
        <v>107</v>
      </c>
      <c r="B122" s="72">
        <v>1518.8</v>
      </c>
      <c r="C122" s="4">
        <f t="shared" si="14"/>
        <v>3.4736794677594843E-3</v>
      </c>
      <c r="D122" s="72">
        <v>3250.5</v>
      </c>
      <c r="E122" s="73">
        <f t="shared" si="15"/>
        <v>2.8247190771037512E-3</v>
      </c>
      <c r="F122" s="72">
        <v>1558.3</v>
      </c>
      <c r="G122" s="4">
        <f t="shared" si="16"/>
        <v>3.0132043048427632E-3</v>
      </c>
      <c r="H122" s="3">
        <f t="shared" si="12"/>
        <v>2.6007374242823289</v>
      </c>
      <c r="I122" s="10">
        <f t="shared" si="13"/>
        <v>47.940316874327024</v>
      </c>
    </row>
    <row r="123" spans="1:9" ht="30" x14ac:dyDescent="0.2">
      <c r="A123" s="39" t="s">
        <v>71</v>
      </c>
      <c r="B123" s="72">
        <v>1455.8</v>
      </c>
      <c r="C123" s="4">
        <f t="shared" si="14"/>
        <v>3.3295908409035142E-3</v>
      </c>
      <c r="D123" s="72">
        <v>3418.8</v>
      </c>
      <c r="E123" s="73">
        <f t="shared" si="15"/>
        <v>2.9709735673903413E-3</v>
      </c>
      <c r="F123" s="72">
        <v>1685.7</v>
      </c>
      <c r="G123" s="4">
        <f t="shared" si="16"/>
        <v>3.2595511112580677E-3</v>
      </c>
      <c r="H123" s="3">
        <f t="shared" si="12"/>
        <v>15.79200439620827</v>
      </c>
      <c r="I123" s="10">
        <f t="shared" si="13"/>
        <v>49.306774306774301</v>
      </c>
    </row>
    <row r="124" spans="1:9" ht="15" x14ac:dyDescent="0.2">
      <c r="A124" s="39" t="s">
        <v>72</v>
      </c>
      <c r="B124" s="72">
        <v>1477.9</v>
      </c>
      <c r="C124" s="4">
        <f t="shared" si="14"/>
        <v>3.3801362163561641E-3</v>
      </c>
      <c r="D124" s="72">
        <v>2855.9</v>
      </c>
      <c r="E124" s="73">
        <f t="shared" si="15"/>
        <v>2.4818074795571769E-3</v>
      </c>
      <c r="F124" s="72">
        <v>1981.5</v>
      </c>
      <c r="G124" s="4">
        <f t="shared" si="16"/>
        <v>3.8315243085708375E-3</v>
      </c>
      <c r="H124" s="3">
        <f t="shared" si="12"/>
        <v>34.075377224440075</v>
      </c>
      <c r="I124" s="10">
        <f t="shared" si="13"/>
        <v>69.382681466437901</v>
      </c>
    </row>
    <row r="125" spans="1:9" ht="30" customHeight="1" x14ac:dyDescent="0.2">
      <c r="A125" s="39" t="s">
        <v>73</v>
      </c>
      <c r="B125" s="72">
        <v>21337.200000000001</v>
      </c>
      <c r="C125" s="4">
        <f t="shared" si="14"/>
        <v>4.880075950716202E-2</v>
      </c>
      <c r="D125" s="72">
        <v>53784.5</v>
      </c>
      <c r="E125" s="73">
        <f t="shared" si="15"/>
        <v>4.6739302631129583E-2</v>
      </c>
      <c r="F125" s="72">
        <v>25406.400000000001</v>
      </c>
      <c r="G125" s="4">
        <f t="shared" si="16"/>
        <v>4.912704476067329E-2</v>
      </c>
      <c r="H125" s="3">
        <f t="shared" si="12"/>
        <v>19.07091839604071</v>
      </c>
      <c r="I125" s="10">
        <f t="shared" si="13"/>
        <v>47.237401109985221</v>
      </c>
    </row>
    <row r="126" spans="1:9" ht="16.5" customHeight="1" x14ac:dyDescent="0.2">
      <c r="A126" s="39" t="s">
        <v>108</v>
      </c>
      <c r="B126" s="72">
        <v>722</v>
      </c>
      <c r="C126" s="4">
        <f t="shared" si="14"/>
        <v>1.6513014061906425E-3</v>
      </c>
      <c r="D126" s="72">
        <v>1377.3</v>
      </c>
      <c r="E126" s="4">
        <f t="shared" si="15"/>
        <v>1.1968883509906156E-3</v>
      </c>
      <c r="F126" s="72">
        <v>946.2</v>
      </c>
      <c r="G126" s="4">
        <f t="shared" si="16"/>
        <v>1.8296181179761426E-3</v>
      </c>
      <c r="H126" s="3" t="s">
        <v>77</v>
      </c>
      <c r="I126" s="10">
        <f t="shared" si="13"/>
        <v>68.699629710302773</v>
      </c>
    </row>
    <row r="127" spans="1:9" ht="29.25" customHeight="1" x14ac:dyDescent="0.2">
      <c r="A127" s="39" t="s">
        <v>109</v>
      </c>
      <c r="B127" s="72">
        <v>18.8</v>
      </c>
      <c r="C127" s="4">
        <f t="shared" si="14"/>
        <v>4.2997875950670466E-5</v>
      </c>
      <c r="D127" s="72">
        <v>934.9</v>
      </c>
      <c r="E127" s="73">
        <f t="shared" si="15"/>
        <v>8.124380449728648E-4</v>
      </c>
      <c r="F127" s="72">
        <v>61.4</v>
      </c>
      <c r="G127" s="4">
        <f t="shared" si="16"/>
        <v>1.1872601188304285E-4</v>
      </c>
      <c r="H127" s="3" t="s">
        <v>77</v>
      </c>
      <c r="I127" s="10">
        <f t="shared" si="13"/>
        <v>6.5675473312653763</v>
      </c>
    </row>
    <row r="128" spans="1:9" ht="81.75" customHeight="1" x14ac:dyDescent="0.2">
      <c r="A128" s="52" t="s">
        <v>144</v>
      </c>
      <c r="B128" s="76">
        <v>0</v>
      </c>
      <c r="C128" s="4">
        <f t="shared" si="14"/>
        <v>0</v>
      </c>
      <c r="D128" s="76">
        <v>0</v>
      </c>
      <c r="E128" s="73">
        <f t="shared" si="15"/>
        <v>0</v>
      </c>
      <c r="F128" s="76">
        <v>0</v>
      </c>
      <c r="G128" s="4">
        <f t="shared" si="16"/>
        <v>0</v>
      </c>
      <c r="H128" s="24" t="e">
        <f t="shared" si="12"/>
        <v>#DIV/0!</v>
      </c>
      <c r="I128" s="10" t="e">
        <f t="shared" si="13"/>
        <v>#DIV/0!</v>
      </c>
    </row>
    <row r="129" spans="1:9" ht="30" x14ac:dyDescent="0.2">
      <c r="A129" s="52" t="s">
        <v>74</v>
      </c>
      <c r="B129" s="76">
        <v>3460</v>
      </c>
      <c r="C129" s="25">
        <f t="shared" si="14"/>
        <v>7.9134388717723315E-3</v>
      </c>
      <c r="D129" s="76">
        <v>23845.8</v>
      </c>
      <c r="E129" s="77">
        <f t="shared" si="15"/>
        <v>2.0722253859037264E-2</v>
      </c>
      <c r="F129" s="76">
        <v>13789.2</v>
      </c>
      <c r="G129" s="25">
        <f t="shared" si="16"/>
        <v>2.6663464544912942E-2</v>
      </c>
      <c r="H129" s="24">
        <f t="shared" si="12"/>
        <v>298.53179190751445</v>
      </c>
      <c r="I129" s="26">
        <f t="shared" si="13"/>
        <v>57.826535490526645</v>
      </c>
    </row>
    <row r="130" spans="1:9" ht="63" customHeight="1" thickBot="1" x14ac:dyDescent="0.25">
      <c r="A130" s="52" t="s">
        <v>141</v>
      </c>
      <c r="B130" s="76">
        <v>0</v>
      </c>
      <c r="C130" s="25">
        <f t="shared" si="14"/>
        <v>0</v>
      </c>
      <c r="D130" s="76">
        <v>0</v>
      </c>
      <c r="E130" s="77">
        <f t="shared" si="15"/>
        <v>0</v>
      </c>
      <c r="F130" s="76">
        <v>0</v>
      </c>
      <c r="G130" s="25">
        <f t="shared" si="16"/>
        <v>0</v>
      </c>
      <c r="H130" s="24" t="e">
        <f t="shared" si="12"/>
        <v>#DIV/0!</v>
      </c>
      <c r="I130" s="26" t="e">
        <f t="shared" si="13"/>
        <v>#DIV/0!</v>
      </c>
    </row>
    <row r="131" spans="1:9" ht="47.25" customHeight="1" thickBot="1" x14ac:dyDescent="0.25">
      <c r="A131" s="34" t="s">
        <v>98</v>
      </c>
      <c r="B131" s="78">
        <f>SUM(B132)</f>
        <v>6010.6</v>
      </c>
      <c r="C131" s="36">
        <f t="shared" si="14"/>
        <v>1.3746969850484039E-2</v>
      </c>
      <c r="D131" s="78">
        <f>SUM(D132)</f>
        <v>32090</v>
      </c>
      <c r="E131" s="79">
        <f t="shared" si="15"/>
        <v>2.7886551356486503E-2</v>
      </c>
      <c r="F131" s="78">
        <f>SUM(F132)</f>
        <v>9553.2000000000007</v>
      </c>
      <c r="G131" s="36">
        <f t="shared" si="16"/>
        <v>1.8472529914024188E-2</v>
      </c>
      <c r="H131" s="35">
        <f t="shared" si="12"/>
        <v>58.939207400259562</v>
      </c>
      <c r="I131" s="37">
        <f t="shared" si="13"/>
        <v>29.770021813649116</v>
      </c>
    </row>
    <row r="132" spans="1:9" ht="47.25" customHeight="1" x14ac:dyDescent="0.2">
      <c r="A132" s="47" t="s">
        <v>100</v>
      </c>
      <c r="B132" s="74">
        <f>SUM(B133)</f>
        <v>6010.6</v>
      </c>
      <c r="C132" s="22">
        <f t="shared" si="14"/>
        <v>1.3746969850484039E-2</v>
      </c>
      <c r="D132" s="74">
        <f>SUM(D133)</f>
        <v>32090</v>
      </c>
      <c r="E132" s="75">
        <f t="shared" si="15"/>
        <v>2.7886551356486503E-2</v>
      </c>
      <c r="F132" s="74">
        <f>SUM(F133)</f>
        <v>9553.2000000000007</v>
      </c>
      <c r="G132" s="22">
        <f t="shared" si="16"/>
        <v>1.8472529914024188E-2</v>
      </c>
      <c r="H132" s="21">
        <f t="shared" si="12"/>
        <v>58.939207400259562</v>
      </c>
      <c r="I132" s="23">
        <f t="shared" si="13"/>
        <v>29.770021813649116</v>
      </c>
    </row>
    <row r="133" spans="1:9" ht="47.25" customHeight="1" thickBot="1" x14ac:dyDescent="0.25">
      <c r="A133" s="33" t="s">
        <v>99</v>
      </c>
      <c r="B133" s="76">
        <v>6010.6</v>
      </c>
      <c r="C133" s="25">
        <f t="shared" ref="C133:C164" si="17">SUM(B133/$B$179)</f>
        <v>1.3746969850484039E-2</v>
      </c>
      <c r="D133" s="76">
        <v>32090</v>
      </c>
      <c r="E133" s="77">
        <f t="shared" si="15"/>
        <v>2.7886551356486503E-2</v>
      </c>
      <c r="F133" s="76">
        <v>9553.2000000000007</v>
      </c>
      <c r="G133" s="25">
        <f t="shared" si="16"/>
        <v>1.8472529914024188E-2</v>
      </c>
      <c r="H133" s="24">
        <f t="shared" si="12"/>
        <v>58.939207400259562</v>
      </c>
      <c r="I133" s="26">
        <f t="shared" si="13"/>
        <v>29.770021813649116</v>
      </c>
    </row>
    <row r="134" spans="1:9" ht="29.25" thickBot="1" x14ac:dyDescent="0.25">
      <c r="A134" s="34" t="s">
        <v>101</v>
      </c>
      <c r="B134" s="78">
        <f>SUM(B135)</f>
        <v>0</v>
      </c>
      <c r="C134" s="36">
        <f t="shared" si="17"/>
        <v>0</v>
      </c>
      <c r="D134" s="78">
        <f>SUM(D135)</f>
        <v>0</v>
      </c>
      <c r="E134" s="79">
        <f t="shared" ref="E134:E165" si="18">D134/$D$179</f>
        <v>0</v>
      </c>
      <c r="F134" s="78">
        <f>SUM(F135)</f>
        <v>0</v>
      </c>
      <c r="G134" s="36">
        <f t="shared" ref="G134:G165" si="19">F134/$F$179</f>
        <v>0</v>
      </c>
      <c r="H134" s="35" t="s">
        <v>86</v>
      </c>
      <c r="I134" s="37" t="e">
        <f t="shared" si="13"/>
        <v>#DIV/0!</v>
      </c>
    </row>
    <row r="135" spans="1:9" ht="30" x14ac:dyDescent="0.2">
      <c r="A135" s="47" t="s">
        <v>102</v>
      </c>
      <c r="B135" s="74">
        <f>SUM(B136:B137)</f>
        <v>0</v>
      </c>
      <c r="C135" s="22">
        <f t="shared" si="17"/>
        <v>0</v>
      </c>
      <c r="D135" s="74">
        <f>SUM(D136:D137)</f>
        <v>0</v>
      </c>
      <c r="E135" s="75">
        <f t="shared" si="18"/>
        <v>0</v>
      </c>
      <c r="F135" s="74">
        <f>SUM(F136:F137)</f>
        <v>0</v>
      </c>
      <c r="G135" s="22">
        <f t="shared" si="19"/>
        <v>0</v>
      </c>
      <c r="H135" s="21" t="s">
        <v>86</v>
      </c>
      <c r="I135" s="23" t="e">
        <f t="shared" si="13"/>
        <v>#DIV/0!</v>
      </c>
    </row>
    <row r="136" spans="1:9" ht="45" x14ac:dyDescent="0.2">
      <c r="A136" s="53" t="s">
        <v>143</v>
      </c>
      <c r="B136" s="80">
        <v>0</v>
      </c>
      <c r="C136" s="22">
        <f t="shared" si="17"/>
        <v>0</v>
      </c>
      <c r="D136" s="80">
        <v>0</v>
      </c>
      <c r="E136" s="75">
        <f t="shared" si="18"/>
        <v>0</v>
      </c>
      <c r="F136" s="80">
        <v>0</v>
      </c>
      <c r="G136" s="22">
        <f t="shared" si="19"/>
        <v>0</v>
      </c>
      <c r="H136" s="24" t="s">
        <v>86</v>
      </c>
      <c r="I136" s="23" t="e">
        <f t="shared" si="13"/>
        <v>#DIV/0!</v>
      </c>
    </row>
    <row r="137" spans="1:9" ht="77.25" customHeight="1" thickBot="1" x14ac:dyDescent="0.25">
      <c r="A137" s="33" t="s">
        <v>58</v>
      </c>
      <c r="B137" s="76">
        <v>0</v>
      </c>
      <c r="C137" s="25">
        <f t="shared" ref="C137:C168" si="20">SUM(B137/$B$179)</f>
        <v>0</v>
      </c>
      <c r="D137" s="76">
        <v>0</v>
      </c>
      <c r="E137" s="77">
        <f t="shared" ref="E137:E168" si="21">D137/$D$179</f>
        <v>0</v>
      </c>
      <c r="F137" s="76">
        <v>0</v>
      </c>
      <c r="G137" s="25">
        <f t="shared" ref="G137:G168" si="22">F137/$F$179</f>
        <v>0</v>
      </c>
      <c r="H137" s="24" t="s">
        <v>86</v>
      </c>
      <c r="I137" s="26" t="e">
        <f t="shared" si="13"/>
        <v>#DIV/0!</v>
      </c>
    </row>
    <row r="138" spans="1:9" ht="51" customHeight="1" thickBot="1" x14ac:dyDescent="0.25">
      <c r="A138" s="34" t="s">
        <v>117</v>
      </c>
      <c r="B138" s="78">
        <f>SUM(B139)</f>
        <v>0</v>
      </c>
      <c r="C138" s="36">
        <f t="shared" si="20"/>
        <v>0</v>
      </c>
      <c r="D138" s="78">
        <f t="shared" ref="D138:F138" si="23">SUM(D139)</f>
        <v>3103.5</v>
      </c>
      <c r="E138" s="79">
        <f t="shared" si="21"/>
        <v>2.696974513395321E-3</v>
      </c>
      <c r="F138" s="78">
        <f t="shared" si="23"/>
        <v>0</v>
      </c>
      <c r="G138" s="36">
        <f t="shared" si="22"/>
        <v>0</v>
      </c>
      <c r="H138" s="35" t="s">
        <v>86</v>
      </c>
      <c r="I138" s="37">
        <f t="shared" si="13"/>
        <v>0</v>
      </c>
    </row>
    <row r="139" spans="1:9" ht="48.75" customHeight="1" x14ac:dyDescent="0.2">
      <c r="A139" s="47" t="s">
        <v>118</v>
      </c>
      <c r="B139" s="74">
        <f>SUM(B140)</f>
        <v>0</v>
      </c>
      <c r="C139" s="22">
        <f t="shared" si="20"/>
        <v>0</v>
      </c>
      <c r="D139" s="74">
        <f>SUM(D140:D141)</f>
        <v>3103.5</v>
      </c>
      <c r="E139" s="75">
        <f t="shared" si="21"/>
        <v>2.696974513395321E-3</v>
      </c>
      <c r="F139" s="74">
        <f>SUM(F140:F141)</f>
        <v>0</v>
      </c>
      <c r="G139" s="22">
        <f t="shared" si="22"/>
        <v>0</v>
      </c>
      <c r="H139" s="21" t="s">
        <v>86</v>
      </c>
      <c r="I139" s="23">
        <f t="shared" si="13"/>
        <v>0</v>
      </c>
    </row>
    <row r="140" spans="1:9" ht="76.5" customHeight="1" x14ac:dyDescent="0.2">
      <c r="A140" s="33" t="s">
        <v>103</v>
      </c>
      <c r="B140" s="76">
        <v>0</v>
      </c>
      <c r="C140" s="25">
        <f t="shared" si="20"/>
        <v>0</v>
      </c>
      <c r="D140" s="76">
        <v>0</v>
      </c>
      <c r="E140" s="77">
        <f t="shared" si="21"/>
        <v>0</v>
      </c>
      <c r="F140" s="76">
        <v>0</v>
      </c>
      <c r="G140" s="25">
        <f t="shared" si="22"/>
        <v>0</v>
      </c>
      <c r="H140" s="24" t="s">
        <v>86</v>
      </c>
      <c r="I140" s="26" t="e">
        <f t="shared" si="13"/>
        <v>#DIV/0!</v>
      </c>
    </row>
    <row r="141" spans="1:9" ht="66" customHeight="1" x14ac:dyDescent="0.2">
      <c r="A141" s="44" t="s">
        <v>158</v>
      </c>
      <c r="B141" s="72">
        <v>0</v>
      </c>
      <c r="C141" s="4">
        <f t="shared" si="20"/>
        <v>0</v>
      </c>
      <c r="D141" s="72">
        <v>3103.5</v>
      </c>
      <c r="E141" s="73">
        <f t="shared" si="21"/>
        <v>2.696974513395321E-3</v>
      </c>
      <c r="F141" s="72">
        <v>0</v>
      </c>
      <c r="G141" s="4">
        <f t="shared" si="22"/>
        <v>0</v>
      </c>
      <c r="H141" s="24" t="s">
        <v>86</v>
      </c>
      <c r="I141" s="10">
        <f t="shared" si="13"/>
        <v>0</v>
      </c>
    </row>
    <row r="142" spans="1:9" ht="57.75" customHeight="1" thickBot="1" x14ac:dyDescent="0.25">
      <c r="A142" s="54" t="s">
        <v>119</v>
      </c>
      <c r="B142" s="83">
        <f>SUM(B143)</f>
        <v>0</v>
      </c>
      <c r="C142" s="56">
        <f t="shared" si="20"/>
        <v>0</v>
      </c>
      <c r="D142" s="83">
        <f t="shared" ref="D142:F142" si="24">SUM(D143)</f>
        <v>435.2</v>
      </c>
      <c r="E142" s="84">
        <f t="shared" si="21"/>
        <v>3.7819342942795031E-4</v>
      </c>
      <c r="F142" s="83">
        <f t="shared" si="24"/>
        <v>0</v>
      </c>
      <c r="G142" s="56">
        <f t="shared" si="22"/>
        <v>0</v>
      </c>
      <c r="H142" s="55" t="s">
        <v>86</v>
      </c>
      <c r="I142" s="57">
        <f t="shared" si="13"/>
        <v>0</v>
      </c>
    </row>
    <row r="143" spans="1:9" ht="63.75" customHeight="1" x14ac:dyDescent="0.2">
      <c r="A143" s="47" t="s">
        <v>120</v>
      </c>
      <c r="B143" s="74">
        <f>SUM(B144)</f>
        <v>0</v>
      </c>
      <c r="C143" s="22">
        <f t="shared" si="20"/>
        <v>0</v>
      </c>
      <c r="D143" s="74">
        <f>SUM(D144:D145)</f>
        <v>435.2</v>
      </c>
      <c r="E143" s="75">
        <f t="shared" si="21"/>
        <v>3.7819342942795031E-4</v>
      </c>
      <c r="F143" s="74">
        <f>SUM(F144:F145)</f>
        <v>0</v>
      </c>
      <c r="G143" s="22">
        <f t="shared" si="22"/>
        <v>0</v>
      </c>
      <c r="H143" s="21" t="s">
        <v>86</v>
      </c>
      <c r="I143" s="23">
        <f t="shared" si="13"/>
        <v>0</v>
      </c>
    </row>
    <row r="144" spans="1:9" ht="76.5" customHeight="1" x14ac:dyDescent="0.2">
      <c r="A144" s="33" t="s">
        <v>103</v>
      </c>
      <c r="B144" s="76">
        <v>0</v>
      </c>
      <c r="C144" s="25">
        <f t="shared" si="20"/>
        <v>0</v>
      </c>
      <c r="D144" s="76">
        <v>0</v>
      </c>
      <c r="E144" s="77">
        <f t="shared" si="21"/>
        <v>0</v>
      </c>
      <c r="F144" s="76">
        <v>0</v>
      </c>
      <c r="G144" s="25">
        <f t="shared" si="22"/>
        <v>0</v>
      </c>
      <c r="H144" s="24" t="s">
        <v>86</v>
      </c>
      <c r="I144" s="10" t="e">
        <f t="shared" si="13"/>
        <v>#DIV/0!</v>
      </c>
    </row>
    <row r="145" spans="1:9" ht="76.5" customHeight="1" x14ac:dyDescent="0.2">
      <c r="A145" s="44" t="s">
        <v>158</v>
      </c>
      <c r="B145" s="72">
        <v>0</v>
      </c>
      <c r="C145" s="4">
        <f t="shared" si="20"/>
        <v>0</v>
      </c>
      <c r="D145" s="72">
        <v>435.2</v>
      </c>
      <c r="E145" s="73">
        <f t="shared" si="21"/>
        <v>3.7819342942795031E-4</v>
      </c>
      <c r="F145" s="72">
        <v>0</v>
      </c>
      <c r="G145" s="4">
        <f t="shared" si="22"/>
        <v>0</v>
      </c>
      <c r="H145" s="24" t="s">
        <v>86</v>
      </c>
      <c r="I145" s="10">
        <f t="shared" si="13"/>
        <v>0</v>
      </c>
    </row>
    <row r="146" spans="1:9" ht="47.25" customHeight="1" thickBot="1" x14ac:dyDescent="0.25">
      <c r="A146" s="58" t="s">
        <v>121</v>
      </c>
      <c r="B146" s="83">
        <f>SUM(B147)</f>
        <v>598</v>
      </c>
      <c r="C146" s="56">
        <f t="shared" si="20"/>
        <v>1.3676983946011138E-3</v>
      </c>
      <c r="D146" s="83">
        <f>SUM(D147)</f>
        <v>1657.2</v>
      </c>
      <c r="E146" s="84">
        <f t="shared" si="21"/>
        <v>1.440124428419116E-3</v>
      </c>
      <c r="F146" s="83">
        <f>SUM(F147)</f>
        <v>696.7</v>
      </c>
      <c r="G146" s="56">
        <f t="shared" si="22"/>
        <v>1.3471728416761556E-3</v>
      </c>
      <c r="H146" s="55">
        <f t="shared" si="12"/>
        <v>16.50501672240803</v>
      </c>
      <c r="I146" s="57">
        <f t="shared" si="13"/>
        <v>42.040791696838042</v>
      </c>
    </row>
    <row r="147" spans="1:9" ht="44.25" customHeight="1" x14ac:dyDescent="0.2">
      <c r="A147" s="20" t="s">
        <v>122</v>
      </c>
      <c r="B147" s="74">
        <f>SUM(B148)</f>
        <v>598</v>
      </c>
      <c r="C147" s="22">
        <f t="shared" si="20"/>
        <v>1.3676983946011138E-3</v>
      </c>
      <c r="D147" s="74">
        <f>SUM(D148)</f>
        <v>1657.2</v>
      </c>
      <c r="E147" s="75">
        <f t="shared" si="21"/>
        <v>1.440124428419116E-3</v>
      </c>
      <c r="F147" s="74">
        <f>SUM(F148)</f>
        <v>696.7</v>
      </c>
      <c r="G147" s="22">
        <f t="shared" si="22"/>
        <v>1.3471728416761556E-3</v>
      </c>
      <c r="H147" s="21">
        <f t="shared" si="12"/>
        <v>16.50501672240803</v>
      </c>
      <c r="I147" s="23">
        <f t="shared" si="13"/>
        <v>42.040791696838042</v>
      </c>
    </row>
    <row r="148" spans="1:9" ht="48.75" customHeight="1" thickBot="1" x14ac:dyDescent="0.25">
      <c r="A148" s="32" t="s">
        <v>99</v>
      </c>
      <c r="B148" s="76">
        <v>598</v>
      </c>
      <c r="C148" s="25">
        <f t="shared" si="20"/>
        <v>1.3676983946011138E-3</v>
      </c>
      <c r="D148" s="76">
        <v>1657.2</v>
      </c>
      <c r="E148" s="77">
        <f t="shared" si="21"/>
        <v>1.440124428419116E-3</v>
      </c>
      <c r="F148" s="76">
        <v>696.7</v>
      </c>
      <c r="G148" s="25">
        <f t="shared" si="22"/>
        <v>1.3471728416761556E-3</v>
      </c>
      <c r="H148" s="24">
        <f t="shared" si="12"/>
        <v>16.50501672240803</v>
      </c>
      <c r="I148" s="26">
        <f t="shared" si="13"/>
        <v>42.040791696838042</v>
      </c>
    </row>
    <row r="149" spans="1:9" ht="48.75" customHeight="1" thickBot="1" x14ac:dyDescent="0.25">
      <c r="A149" s="34" t="s">
        <v>123</v>
      </c>
      <c r="B149" s="78">
        <f>SUM(B150)</f>
        <v>47</v>
      </c>
      <c r="C149" s="36">
        <f t="shared" si="20"/>
        <v>1.0749468987667617E-4</v>
      </c>
      <c r="D149" s="78">
        <f>SUM(D150)</f>
        <v>359.9</v>
      </c>
      <c r="E149" s="79">
        <f t="shared" si="21"/>
        <v>3.127569284262852E-4</v>
      </c>
      <c r="F149" s="78">
        <f>SUM(F150)</f>
        <v>85.1</v>
      </c>
      <c r="G149" s="36">
        <f t="shared" si="22"/>
        <v>1.6455347901053659E-4</v>
      </c>
      <c r="H149" s="35">
        <f t="shared" si="12"/>
        <v>81.063829787234027</v>
      </c>
      <c r="I149" s="37">
        <f t="shared" si="13"/>
        <v>23.645457071408725</v>
      </c>
    </row>
    <row r="150" spans="1:9" ht="48.75" customHeight="1" x14ac:dyDescent="0.2">
      <c r="A150" s="20" t="s">
        <v>124</v>
      </c>
      <c r="B150" s="74">
        <f>SUM(B151)</f>
        <v>47</v>
      </c>
      <c r="C150" s="22">
        <f t="shared" si="20"/>
        <v>1.0749468987667617E-4</v>
      </c>
      <c r="D150" s="74">
        <f>SUM(D151)</f>
        <v>359.9</v>
      </c>
      <c r="E150" s="75">
        <f t="shared" si="21"/>
        <v>3.127569284262852E-4</v>
      </c>
      <c r="F150" s="74">
        <f>SUM(F151)</f>
        <v>85.1</v>
      </c>
      <c r="G150" s="22">
        <f t="shared" si="22"/>
        <v>1.6455347901053659E-4</v>
      </c>
      <c r="H150" s="21">
        <f t="shared" si="12"/>
        <v>81.063829787234027</v>
      </c>
      <c r="I150" s="23">
        <f t="shared" si="13"/>
        <v>23.645457071408725</v>
      </c>
    </row>
    <row r="151" spans="1:9" ht="36" customHeight="1" thickBot="1" x14ac:dyDescent="0.25">
      <c r="A151" s="32" t="s">
        <v>42</v>
      </c>
      <c r="B151" s="76">
        <v>47</v>
      </c>
      <c r="C151" s="25">
        <f t="shared" si="20"/>
        <v>1.0749468987667617E-4</v>
      </c>
      <c r="D151" s="76">
        <v>359.9</v>
      </c>
      <c r="E151" s="77">
        <f t="shared" si="21"/>
        <v>3.127569284262852E-4</v>
      </c>
      <c r="F151" s="76">
        <v>85.1</v>
      </c>
      <c r="G151" s="25">
        <f t="shared" si="22"/>
        <v>1.6455347901053659E-4</v>
      </c>
      <c r="H151" s="24">
        <f t="shared" si="12"/>
        <v>81.063829787234027</v>
      </c>
      <c r="I151" s="26">
        <f t="shared" si="13"/>
        <v>23.645457071408725</v>
      </c>
    </row>
    <row r="152" spans="1:9" ht="48.75" customHeight="1" thickBot="1" x14ac:dyDescent="0.25">
      <c r="A152" s="34" t="s">
        <v>126</v>
      </c>
      <c r="B152" s="78">
        <f>SUM(B153)</f>
        <v>255.5</v>
      </c>
      <c r="C152" s="36">
        <f t="shared" si="20"/>
        <v>5.8435943113810125E-4</v>
      </c>
      <c r="D152" s="78">
        <f>SUM(D153)</f>
        <v>8453.6</v>
      </c>
      <c r="E152" s="79">
        <f t="shared" si="21"/>
        <v>7.3462683249359397E-3</v>
      </c>
      <c r="F152" s="78">
        <f>SUM(F153)</f>
        <v>1238.5999999999999</v>
      </c>
      <c r="G152" s="36">
        <f t="shared" si="22"/>
        <v>2.3950169107220987E-3</v>
      </c>
      <c r="H152" s="35">
        <f t="shared" si="12"/>
        <v>384.77495107632092</v>
      </c>
      <c r="I152" s="37">
        <f t="shared" si="13"/>
        <v>14.651746001703414</v>
      </c>
    </row>
    <row r="153" spans="1:9" ht="32.25" customHeight="1" x14ac:dyDescent="0.2">
      <c r="A153" s="20" t="s">
        <v>125</v>
      </c>
      <c r="B153" s="74">
        <f>SUM(B154:B155)</f>
        <v>255.5</v>
      </c>
      <c r="C153" s="22">
        <f t="shared" si="20"/>
        <v>5.8435943113810125E-4</v>
      </c>
      <c r="D153" s="74">
        <f>SUM(D154:D155)</f>
        <v>8453.6</v>
      </c>
      <c r="E153" s="75">
        <f t="shared" si="21"/>
        <v>7.3462683249359397E-3</v>
      </c>
      <c r="F153" s="74">
        <f>SUM(F154:F155)</f>
        <v>1238.5999999999999</v>
      </c>
      <c r="G153" s="22">
        <f t="shared" si="22"/>
        <v>2.3950169107220987E-3</v>
      </c>
      <c r="H153" s="21">
        <f t="shared" si="12"/>
        <v>384.77495107632092</v>
      </c>
      <c r="I153" s="23">
        <f t="shared" si="13"/>
        <v>14.651746001703414</v>
      </c>
    </row>
    <row r="154" spans="1:9" ht="21" customHeight="1" x14ac:dyDescent="0.2">
      <c r="A154" s="16" t="s">
        <v>45</v>
      </c>
      <c r="B154" s="72">
        <v>3.5</v>
      </c>
      <c r="C154" s="4">
        <f t="shared" si="20"/>
        <v>8.0049237142205662E-6</v>
      </c>
      <c r="D154" s="72">
        <v>7413.1</v>
      </c>
      <c r="E154" s="73">
        <f t="shared" si="21"/>
        <v>6.4420627566459986E-3</v>
      </c>
      <c r="F154" s="72">
        <v>701</v>
      </c>
      <c r="G154" s="4">
        <f t="shared" si="22"/>
        <v>1.3554875298047726E-3</v>
      </c>
      <c r="H154" s="3">
        <f t="shared" si="12"/>
        <v>19928.571428571428</v>
      </c>
      <c r="I154" s="10">
        <f t="shared" si="13"/>
        <v>9.4562328850278554</v>
      </c>
    </row>
    <row r="155" spans="1:9" ht="42" customHeight="1" thickBot="1" x14ac:dyDescent="0.25">
      <c r="A155" s="32" t="s">
        <v>104</v>
      </c>
      <c r="B155" s="76">
        <v>252</v>
      </c>
      <c r="C155" s="25">
        <f t="shared" si="20"/>
        <v>5.7635450742388075E-4</v>
      </c>
      <c r="D155" s="76">
        <v>1040.5</v>
      </c>
      <c r="E155" s="77">
        <f t="shared" si="21"/>
        <v>9.0420556828994098E-4</v>
      </c>
      <c r="F155" s="76">
        <v>537.6</v>
      </c>
      <c r="G155" s="25">
        <f t="shared" si="22"/>
        <v>1.0395293809173263E-3</v>
      </c>
      <c r="H155" s="24">
        <f t="shared" si="12"/>
        <v>113.33333333333334</v>
      </c>
      <c r="I155" s="26">
        <f t="shared" si="13"/>
        <v>51.667467563671309</v>
      </c>
    </row>
    <row r="156" spans="1:9" ht="36.75" customHeight="1" thickBot="1" x14ac:dyDescent="0.25">
      <c r="A156" s="34" t="s">
        <v>127</v>
      </c>
      <c r="B156" s="78">
        <f>SUM(B157)</f>
        <v>356</v>
      </c>
      <c r="C156" s="36">
        <f t="shared" si="20"/>
        <v>8.1421509778929182E-4</v>
      </c>
      <c r="D156" s="78">
        <f>SUM(D157)</f>
        <v>1568.6</v>
      </c>
      <c r="E156" s="79">
        <f t="shared" si="21"/>
        <v>1.363130085939069E-3</v>
      </c>
      <c r="F156" s="78">
        <f t="shared" ref="F156" si="25">SUM(F157)</f>
        <v>633.6</v>
      </c>
      <c r="G156" s="36">
        <f t="shared" si="22"/>
        <v>1.2251596275097061E-3</v>
      </c>
      <c r="H156" s="35" t="s">
        <v>77</v>
      </c>
      <c r="I156" s="37">
        <f t="shared" si="13"/>
        <v>40.392706872370269</v>
      </c>
    </row>
    <row r="157" spans="1:9" ht="30.75" customHeight="1" x14ac:dyDescent="0.2">
      <c r="A157" s="20" t="s">
        <v>128</v>
      </c>
      <c r="B157" s="74">
        <f>SUM(B158:B159)</f>
        <v>356</v>
      </c>
      <c r="C157" s="22">
        <f t="shared" si="20"/>
        <v>8.1421509778929182E-4</v>
      </c>
      <c r="D157" s="74">
        <f>SUM(D158:D159)</f>
        <v>1568.6</v>
      </c>
      <c r="E157" s="75">
        <f t="shared" si="21"/>
        <v>1.363130085939069E-3</v>
      </c>
      <c r="F157" s="74">
        <f t="shared" ref="F157" si="26">SUM(F158:F159)</f>
        <v>633.6</v>
      </c>
      <c r="G157" s="22">
        <f t="shared" si="22"/>
        <v>1.2251596275097061E-3</v>
      </c>
      <c r="H157" s="21" t="s">
        <v>77</v>
      </c>
      <c r="I157" s="23">
        <f t="shared" si="13"/>
        <v>40.392706872370269</v>
      </c>
    </row>
    <row r="158" spans="1:9" ht="20.25" customHeight="1" x14ac:dyDescent="0.2">
      <c r="A158" s="16" t="s">
        <v>45</v>
      </c>
      <c r="B158" s="72">
        <v>138</v>
      </c>
      <c r="C158" s="4">
        <f t="shared" si="20"/>
        <v>3.1562270644641086E-4</v>
      </c>
      <c r="D158" s="72">
        <v>780</v>
      </c>
      <c r="E158" s="73">
        <f t="shared" si="21"/>
        <v>6.7782829722840357E-4</v>
      </c>
      <c r="F158" s="72">
        <v>240</v>
      </c>
      <c r="G158" s="4">
        <f t="shared" si="22"/>
        <v>4.6407561648094929E-4</v>
      </c>
      <c r="H158" s="3" t="s">
        <v>77</v>
      </c>
      <c r="I158" s="10">
        <f t="shared" si="13"/>
        <v>30.76923076923077</v>
      </c>
    </row>
    <row r="159" spans="1:9" ht="32.25" customHeight="1" thickBot="1" x14ac:dyDescent="0.25">
      <c r="A159" s="32" t="s">
        <v>104</v>
      </c>
      <c r="B159" s="76">
        <v>218</v>
      </c>
      <c r="C159" s="25">
        <f t="shared" si="20"/>
        <v>4.9859239134288091E-4</v>
      </c>
      <c r="D159" s="76">
        <v>788.6</v>
      </c>
      <c r="E159" s="77">
        <f t="shared" si="21"/>
        <v>6.8530178871066549E-4</v>
      </c>
      <c r="F159" s="76">
        <v>393.6</v>
      </c>
      <c r="G159" s="25">
        <f t="shared" si="22"/>
        <v>7.6108401102875688E-4</v>
      </c>
      <c r="H159" s="24" t="s">
        <v>77</v>
      </c>
      <c r="I159" s="26">
        <f t="shared" si="13"/>
        <v>49.911235100177528</v>
      </c>
    </row>
    <row r="160" spans="1:9" ht="42" customHeight="1" thickBot="1" x14ac:dyDescent="0.25">
      <c r="A160" s="34" t="s">
        <v>129</v>
      </c>
      <c r="B160" s="78">
        <f>SUM(B161)</f>
        <v>2419.8000000000002</v>
      </c>
      <c r="C160" s="36">
        <f t="shared" si="20"/>
        <v>5.5343755439059786E-3</v>
      </c>
      <c r="D160" s="78">
        <f t="shared" ref="D160:F160" si="27">SUM(D161)</f>
        <v>2444</v>
      </c>
      <c r="E160" s="79">
        <f t="shared" si="21"/>
        <v>2.1238619979823312E-3</v>
      </c>
      <c r="F160" s="78">
        <f t="shared" si="27"/>
        <v>1750.9</v>
      </c>
      <c r="G160" s="36">
        <f t="shared" si="22"/>
        <v>3.3856249870687256E-3</v>
      </c>
      <c r="H160" s="35">
        <f t="shared" si="12"/>
        <v>-27.64278039507397</v>
      </c>
      <c r="I160" s="37">
        <f t="shared" si="13"/>
        <v>71.640752864157122</v>
      </c>
    </row>
    <row r="161" spans="1:9" ht="45.75" customHeight="1" x14ac:dyDescent="0.2">
      <c r="A161" s="20" t="s">
        <v>130</v>
      </c>
      <c r="B161" s="74">
        <f>SUM(B162:B162)</f>
        <v>2419.8000000000002</v>
      </c>
      <c r="C161" s="22">
        <f t="shared" si="20"/>
        <v>5.5343755439059786E-3</v>
      </c>
      <c r="D161" s="74">
        <f>SUM(D162:D162)</f>
        <v>2444</v>
      </c>
      <c r="E161" s="75">
        <f t="shared" si="21"/>
        <v>2.1238619979823312E-3</v>
      </c>
      <c r="F161" s="74">
        <f>SUM(F162:F162)</f>
        <v>1750.9</v>
      </c>
      <c r="G161" s="22">
        <f t="shared" si="22"/>
        <v>3.3856249870687256E-3</v>
      </c>
      <c r="H161" s="21">
        <f t="shared" si="12"/>
        <v>-27.64278039507397</v>
      </c>
      <c r="I161" s="23">
        <f t="shared" si="13"/>
        <v>71.640752864157122</v>
      </c>
    </row>
    <row r="162" spans="1:9" ht="54" customHeight="1" thickBot="1" x14ac:dyDescent="0.25">
      <c r="A162" s="32" t="s">
        <v>99</v>
      </c>
      <c r="B162" s="76">
        <v>2419.8000000000002</v>
      </c>
      <c r="C162" s="25">
        <f t="shared" si="20"/>
        <v>5.5343755439059786E-3</v>
      </c>
      <c r="D162" s="76">
        <v>2444</v>
      </c>
      <c r="E162" s="77">
        <f t="shared" si="21"/>
        <v>2.1238619979823312E-3</v>
      </c>
      <c r="F162" s="76">
        <v>1750.9</v>
      </c>
      <c r="G162" s="25">
        <f t="shared" si="22"/>
        <v>3.3856249870687256E-3</v>
      </c>
      <c r="H162" s="24">
        <f t="shared" si="12"/>
        <v>-27.64278039507397</v>
      </c>
      <c r="I162" s="26">
        <f t="shared" si="13"/>
        <v>71.640752864157122</v>
      </c>
    </row>
    <row r="163" spans="1:9" ht="48" customHeight="1" thickBot="1" x14ac:dyDescent="0.25">
      <c r="A163" s="34" t="s">
        <v>131</v>
      </c>
      <c r="B163" s="78">
        <f>SUM(B164)</f>
        <v>1083.8</v>
      </c>
      <c r="C163" s="36">
        <f t="shared" si="20"/>
        <v>2.4787818061349281E-3</v>
      </c>
      <c r="D163" s="78">
        <f t="shared" ref="D163:F164" si="28">SUM(D164)</f>
        <v>1167</v>
      </c>
      <c r="E163" s="79">
        <f t="shared" si="21"/>
        <v>1.0141354139301885E-3</v>
      </c>
      <c r="F163" s="78">
        <f t="shared" si="28"/>
        <v>707.9</v>
      </c>
      <c r="G163" s="36">
        <f t="shared" si="22"/>
        <v>1.3688297037785999E-3</v>
      </c>
      <c r="H163" s="35">
        <f t="shared" si="12"/>
        <v>-34.683520944823769</v>
      </c>
      <c r="I163" s="37">
        <f t="shared" si="13"/>
        <v>60.659811482433589</v>
      </c>
    </row>
    <row r="164" spans="1:9" ht="33.75" customHeight="1" x14ac:dyDescent="0.2">
      <c r="A164" s="20" t="s">
        <v>132</v>
      </c>
      <c r="B164" s="74">
        <f>SUM(B165)</f>
        <v>1083.8</v>
      </c>
      <c r="C164" s="22">
        <f t="shared" si="20"/>
        <v>2.4787818061349281E-3</v>
      </c>
      <c r="D164" s="74">
        <f t="shared" si="28"/>
        <v>1167</v>
      </c>
      <c r="E164" s="75">
        <f t="shared" si="21"/>
        <v>1.0141354139301885E-3</v>
      </c>
      <c r="F164" s="74">
        <f t="shared" si="28"/>
        <v>707.9</v>
      </c>
      <c r="G164" s="22">
        <f t="shared" si="22"/>
        <v>1.3688297037785999E-3</v>
      </c>
      <c r="H164" s="21">
        <f t="shared" si="12"/>
        <v>-34.683520944823769</v>
      </c>
      <c r="I164" s="23">
        <f t="shared" si="13"/>
        <v>60.659811482433589</v>
      </c>
    </row>
    <row r="165" spans="1:9" ht="36" customHeight="1" thickBot="1" x14ac:dyDescent="0.25">
      <c r="A165" s="32" t="s">
        <v>42</v>
      </c>
      <c r="B165" s="76">
        <v>1083.8</v>
      </c>
      <c r="C165" s="25">
        <f t="shared" si="20"/>
        <v>2.4787818061349281E-3</v>
      </c>
      <c r="D165" s="76">
        <v>1167</v>
      </c>
      <c r="E165" s="77">
        <f t="shared" si="21"/>
        <v>1.0141354139301885E-3</v>
      </c>
      <c r="F165" s="76">
        <v>707.9</v>
      </c>
      <c r="G165" s="25">
        <f t="shared" si="22"/>
        <v>1.3688297037785999E-3</v>
      </c>
      <c r="H165" s="24">
        <f t="shared" ref="H165:H178" si="29">F165/B165*100-100</f>
        <v>-34.683520944823769</v>
      </c>
      <c r="I165" s="26">
        <f t="shared" ref="I165:I178" si="30">F165/D165*100</f>
        <v>60.659811482433589</v>
      </c>
    </row>
    <row r="166" spans="1:9" ht="48" customHeight="1" thickBot="1" x14ac:dyDescent="0.25">
      <c r="A166" s="34" t="s">
        <v>133</v>
      </c>
      <c r="B166" s="78">
        <f>SUM(B167)</f>
        <v>468.3</v>
      </c>
      <c r="C166" s="36">
        <f t="shared" si="20"/>
        <v>1.0710587929627117E-3</v>
      </c>
      <c r="D166" s="78">
        <f>SUM(D167)</f>
        <v>484</v>
      </c>
      <c r="E166" s="79">
        <f t="shared" si="21"/>
        <v>4.2060114853659914E-4</v>
      </c>
      <c r="F166" s="78">
        <f t="shared" ref="D166:F167" si="31">SUM(F167)</f>
        <v>243.9</v>
      </c>
      <c r="G166" s="36">
        <f t="shared" si="22"/>
        <v>4.716168452487647E-4</v>
      </c>
      <c r="H166" s="35">
        <f t="shared" si="29"/>
        <v>-47.918001281229984</v>
      </c>
      <c r="I166" s="37">
        <f t="shared" si="30"/>
        <v>50.392561983471076</v>
      </c>
    </row>
    <row r="167" spans="1:9" ht="48" customHeight="1" x14ac:dyDescent="0.2">
      <c r="A167" s="20" t="s">
        <v>134</v>
      </c>
      <c r="B167" s="74">
        <f>SUM(B168)</f>
        <v>468.3</v>
      </c>
      <c r="C167" s="22">
        <f t="shared" si="20"/>
        <v>1.0710587929627117E-3</v>
      </c>
      <c r="D167" s="74">
        <f t="shared" si="31"/>
        <v>484</v>
      </c>
      <c r="E167" s="75">
        <f t="shared" si="21"/>
        <v>4.2060114853659914E-4</v>
      </c>
      <c r="F167" s="74">
        <f t="shared" si="31"/>
        <v>243.9</v>
      </c>
      <c r="G167" s="22">
        <f t="shared" si="22"/>
        <v>4.716168452487647E-4</v>
      </c>
      <c r="H167" s="21">
        <f t="shared" si="29"/>
        <v>-47.918001281229984</v>
      </c>
      <c r="I167" s="23">
        <f t="shared" si="30"/>
        <v>50.392561983471076</v>
      </c>
    </row>
    <row r="168" spans="1:9" ht="48" customHeight="1" thickBot="1" x14ac:dyDescent="0.25">
      <c r="A168" s="32" t="s">
        <v>99</v>
      </c>
      <c r="B168" s="76">
        <v>468.3</v>
      </c>
      <c r="C168" s="25">
        <f t="shared" si="20"/>
        <v>1.0710587929627117E-3</v>
      </c>
      <c r="D168" s="76">
        <v>484</v>
      </c>
      <c r="E168" s="77">
        <f t="shared" si="21"/>
        <v>4.2060114853659914E-4</v>
      </c>
      <c r="F168" s="76">
        <v>243.9</v>
      </c>
      <c r="G168" s="25">
        <f t="shared" si="22"/>
        <v>4.716168452487647E-4</v>
      </c>
      <c r="H168" s="24">
        <f t="shared" si="29"/>
        <v>-47.918001281229984</v>
      </c>
      <c r="I168" s="26">
        <f t="shared" si="30"/>
        <v>50.392561983471076</v>
      </c>
    </row>
    <row r="169" spans="1:9" ht="37.5" customHeight="1" thickBot="1" x14ac:dyDescent="0.25">
      <c r="A169" s="34" t="s">
        <v>135</v>
      </c>
      <c r="B169" s="78">
        <f>SUM(B170)</f>
        <v>499.3</v>
      </c>
      <c r="C169" s="36">
        <f t="shared" ref="C169:C172" si="32">SUM(B169/$B$179)</f>
        <v>1.1419595458600938E-3</v>
      </c>
      <c r="D169" s="78">
        <f>SUM(D170)</f>
        <v>2399.6</v>
      </c>
      <c r="E169" s="79">
        <f t="shared" ref="E169:E174" si="33">D169/$D$179</f>
        <v>2.0852779256785607E-3</v>
      </c>
      <c r="F169" s="78">
        <f>SUM(F170)</f>
        <v>955.7</v>
      </c>
      <c r="G169" s="36">
        <f t="shared" ref="G169:G174" si="34">F169/$F$179</f>
        <v>1.8479877777951802E-3</v>
      </c>
      <c r="H169" s="35">
        <f t="shared" si="29"/>
        <v>91.407971159623457</v>
      </c>
      <c r="I169" s="37">
        <f t="shared" si="30"/>
        <v>39.827471245207533</v>
      </c>
    </row>
    <row r="170" spans="1:9" ht="32.25" customHeight="1" x14ac:dyDescent="0.2">
      <c r="A170" s="20" t="s">
        <v>136</v>
      </c>
      <c r="B170" s="74">
        <f>SUM(B171:B173)</f>
        <v>499.3</v>
      </c>
      <c r="C170" s="22">
        <f t="shared" si="32"/>
        <v>1.1419595458600938E-3</v>
      </c>
      <c r="D170" s="74">
        <f>SUM(D171:D172)</f>
        <v>2399.6</v>
      </c>
      <c r="E170" s="75">
        <f t="shared" si="33"/>
        <v>2.0852779256785607E-3</v>
      </c>
      <c r="F170" s="74">
        <f>SUM(F171:F172)</f>
        <v>955.7</v>
      </c>
      <c r="G170" s="22">
        <f t="shared" si="34"/>
        <v>1.8479877777951802E-3</v>
      </c>
      <c r="H170" s="21">
        <f t="shared" si="29"/>
        <v>91.407971159623457</v>
      </c>
      <c r="I170" s="23">
        <f t="shared" si="30"/>
        <v>39.827471245207533</v>
      </c>
    </row>
    <row r="171" spans="1:9" ht="21" customHeight="1" x14ac:dyDescent="0.2">
      <c r="A171" s="16" t="s">
        <v>45</v>
      </c>
      <c r="B171" s="72">
        <v>352.5</v>
      </c>
      <c r="C171" s="4">
        <f t="shared" si="32"/>
        <v>8.0621017407507122E-4</v>
      </c>
      <c r="D171" s="72">
        <v>1428.1</v>
      </c>
      <c r="E171" s="73">
        <f t="shared" si="33"/>
        <v>1.2410340913742092E-3</v>
      </c>
      <c r="F171" s="72">
        <v>686.1</v>
      </c>
      <c r="G171" s="4">
        <f t="shared" si="34"/>
        <v>1.3266761686149139E-3</v>
      </c>
      <c r="H171" s="3" t="s">
        <v>77</v>
      </c>
      <c r="I171" s="10">
        <f t="shared" si="30"/>
        <v>48.042854141866819</v>
      </c>
    </row>
    <row r="172" spans="1:9" ht="37.5" customHeight="1" x14ac:dyDescent="0.2">
      <c r="A172" s="16" t="s">
        <v>104</v>
      </c>
      <c r="B172" s="72">
        <v>146.80000000000001</v>
      </c>
      <c r="C172" s="4">
        <f t="shared" si="32"/>
        <v>3.3574937178502262E-4</v>
      </c>
      <c r="D172" s="72">
        <v>971.5</v>
      </c>
      <c r="E172" s="73">
        <f t="shared" si="33"/>
        <v>8.4424383430435135E-4</v>
      </c>
      <c r="F172" s="72">
        <v>269.60000000000002</v>
      </c>
      <c r="G172" s="4">
        <f t="shared" si="34"/>
        <v>5.2131160918026634E-4</v>
      </c>
      <c r="H172" s="3" t="s">
        <v>77</v>
      </c>
      <c r="I172" s="10">
        <f t="shared" si="30"/>
        <v>27.75090066906845</v>
      </c>
    </row>
    <row r="173" spans="1:9" ht="51.75" customHeight="1" thickBot="1" x14ac:dyDescent="0.25">
      <c r="A173" s="33" t="s">
        <v>99</v>
      </c>
      <c r="B173" s="76">
        <v>0</v>
      </c>
      <c r="C173" s="25">
        <f t="shared" ref="C173" si="35">SUM(B173/$B$179)</f>
        <v>0</v>
      </c>
      <c r="D173" s="76">
        <v>0</v>
      </c>
      <c r="E173" s="77">
        <f t="shared" si="33"/>
        <v>0</v>
      </c>
      <c r="F173" s="76">
        <v>0</v>
      </c>
      <c r="G173" s="25">
        <f t="shared" si="34"/>
        <v>0</v>
      </c>
      <c r="H173" s="24" t="e">
        <f t="shared" si="29"/>
        <v>#DIV/0!</v>
      </c>
      <c r="I173" s="26" t="e">
        <f t="shared" si="30"/>
        <v>#DIV/0!</v>
      </c>
    </row>
    <row r="174" spans="1:9" ht="47.25" customHeight="1" x14ac:dyDescent="0.2">
      <c r="A174" s="59" t="s">
        <v>137</v>
      </c>
      <c r="B174" s="85">
        <f>SUM(B177)</f>
        <v>32.9</v>
      </c>
      <c r="C174" s="61">
        <f>SUM(B174/$B$179)</f>
        <v>7.5246282913673314E-5</v>
      </c>
      <c r="D174" s="85">
        <f>SUM(D177+D175)</f>
        <v>387.4</v>
      </c>
      <c r="E174" s="86">
        <f t="shared" si="33"/>
        <v>3.3665472095677375E-4</v>
      </c>
      <c r="F174" s="85">
        <f>SUM(F177+F175)</f>
        <v>218.5</v>
      </c>
      <c r="G174" s="61">
        <f t="shared" si="34"/>
        <v>4.2250217583786424E-4</v>
      </c>
      <c r="H174" s="60">
        <f t="shared" si="29"/>
        <v>564.13373860182367</v>
      </c>
      <c r="I174" s="62">
        <f t="shared" si="30"/>
        <v>56.401652039235941</v>
      </c>
    </row>
    <row r="175" spans="1:9" ht="47.25" customHeight="1" x14ac:dyDescent="0.2">
      <c r="A175" s="8" t="s">
        <v>160</v>
      </c>
      <c r="B175" s="72">
        <f>SUM(B176)</f>
        <v>0</v>
      </c>
      <c r="C175" s="4">
        <f t="shared" ref="C175:C176" si="36">SUM(B175/$B$179)</f>
        <v>0</v>
      </c>
      <c r="D175" s="72">
        <f t="shared" ref="D175:F177" si="37">SUM(D176)</f>
        <v>150</v>
      </c>
      <c r="E175" s="73">
        <f t="shared" ref="E175:E176" si="38">D175/$D$179</f>
        <v>1.3035159562084685E-4</v>
      </c>
      <c r="F175" s="72">
        <f t="shared" si="37"/>
        <v>150</v>
      </c>
      <c r="G175" s="4">
        <f t="shared" ref="G175:G176" si="39">F175/$F$179</f>
        <v>2.9004726030059329E-4</v>
      </c>
      <c r="H175" s="3" t="e">
        <f t="shared" si="29"/>
        <v>#DIV/0!</v>
      </c>
      <c r="I175" s="10">
        <f t="shared" si="30"/>
        <v>100</v>
      </c>
    </row>
    <row r="176" spans="1:9" ht="47.25" customHeight="1" x14ac:dyDescent="0.2">
      <c r="A176" s="27" t="s">
        <v>161</v>
      </c>
      <c r="B176" s="74">
        <v>0</v>
      </c>
      <c r="C176" s="22">
        <f t="shared" si="36"/>
        <v>0</v>
      </c>
      <c r="D176" s="74">
        <v>150</v>
      </c>
      <c r="E176" s="75">
        <f t="shared" si="38"/>
        <v>1.3035159562084685E-4</v>
      </c>
      <c r="F176" s="74">
        <v>150</v>
      </c>
      <c r="G176" s="22">
        <f t="shared" si="39"/>
        <v>2.9004726030059329E-4</v>
      </c>
      <c r="H176" s="21" t="e">
        <f t="shared" si="29"/>
        <v>#DIV/0!</v>
      </c>
      <c r="I176" s="23">
        <f t="shared" si="30"/>
        <v>100</v>
      </c>
    </row>
    <row r="177" spans="1:9" ht="33.75" customHeight="1" x14ac:dyDescent="0.2">
      <c r="A177" s="20" t="s">
        <v>159</v>
      </c>
      <c r="B177" s="74">
        <f>SUM(B178)</f>
        <v>32.9</v>
      </c>
      <c r="C177" s="22">
        <f>SUM(B177/$B$179)</f>
        <v>7.5246282913673314E-5</v>
      </c>
      <c r="D177" s="74">
        <f t="shared" si="37"/>
        <v>237.4</v>
      </c>
      <c r="E177" s="75">
        <f>D177/$D$179</f>
        <v>2.0630312533592693E-4</v>
      </c>
      <c r="F177" s="74">
        <f t="shared" si="37"/>
        <v>68.5</v>
      </c>
      <c r="G177" s="22">
        <f>F177/$F$179</f>
        <v>1.3245491553727094E-4</v>
      </c>
      <c r="H177" s="21">
        <f t="shared" si="29"/>
        <v>108.20668693009119</v>
      </c>
      <c r="I177" s="23">
        <f t="shared" si="30"/>
        <v>28.854254422914909</v>
      </c>
    </row>
    <row r="178" spans="1:9" ht="30.75" customHeight="1" x14ac:dyDescent="0.2">
      <c r="A178" s="16" t="s">
        <v>42</v>
      </c>
      <c r="B178" s="72">
        <v>32.9</v>
      </c>
      <c r="C178" s="4">
        <f>SUM(B178/$B$179)</f>
        <v>7.5246282913673314E-5</v>
      </c>
      <c r="D178" s="72">
        <v>237.4</v>
      </c>
      <c r="E178" s="73">
        <f>D178/$D$179</f>
        <v>2.0630312533592693E-4</v>
      </c>
      <c r="F178" s="72">
        <v>68.5</v>
      </c>
      <c r="G178" s="4">
        <f>F178/$F$179</f>
        <v>1.3245491553727094E-4</v>
      </c>
      <c r="H178" s="3">
        <f t="shared" si="29"/>
        <v>108.20668693009119</v>
      </c>
      <c r="I178" s="10">
        <f t="shared" si="30"/>
        <v>28.854254422914909</v>
      </c>
    </row>
    <row r="179" spans="1:9" ht="15" x14ac:dyDescent="0.2">
      <c r="A179" s="63" t="s">
        <v>75</v>
      </c>
      <c r="B179" s="64">
        <f>SUM(B5+B25+B42+B44+B59+B67+B70+B73+B79+B86+B131+B134+B138+B142+B146+B149+B152+B156+B160+B163+B166+B169+B174)</f>
        <v>437230.89999999991</v>
      </c>
      <c r="C179" s="64" t="s">
        <v>86</v>
      </c>
      <c r="D179" s="64">
        <f>SUM(D5+D25+D42+D44+D59+D67+D70+D73+D79+D86+D131+D134+D138+D142+D146+D149+D152+D156+D160+D163+D166+D169+D174)</f>
        <v>1150733.8999999999</v>
      </c>
      <c r="E179" s="64" t="s">
        <v>86</v>
      </c>
      <c r="F179" s="64">
        <f>SUM(F5+F25+F42+F44+F59+F67+F70+F73+F79+F86+F131+F134+F138+F142+F146+F149+F152+F156+F160+F163+F166+F169+F174)</f>
        <v>517157.10000000015</v>
      </c>
      <c r="G179" s="65" t="s">
        <v>77</v>
      </c>
      <c r="H179" s="66" t="s">
        <v>86</v>
      </c>
      <c r="I179" s="67" t="s">
        <v>86</v>
      </c>
    </row>
    <row r="182" spans="1:9" ht="24.75" customHeight="1" x14ac:dyDescent="0.2">
      <c r="A182" s="88"/>
      <c r="B182" s="88"/>
      <c r="C182" s="88"/>
      <c r="D182" s="88"/>
      <c r="E182" s="88"/>
      <c r="F182" s="88"/>
      <c r="G182" s="88"/>
      <c r="H182" s="88"/>
      <c r="I182" s="88"/>
    </row>
    <row r="183" spans="1:9" ht="19.5" customHeight="1" x14ac:dyDescent="0.2">
      <c r="A183" s="88"/>
      <c r="B183" s="88"/>
      <c r="C183" s="88"/>
    </row>
    <row r="184" spans="1:9" ht="13.5" customHeight="1" x14ac:dyDescent="0.2">
      <c r="A184" s="88"/>
      <c r="B184" s="88"/>
      <c r="C184" s="88"/>
    </row>
    <row r="185" spans="1:9" ht="15" customHeight="1" x14ac:dyDescent="0.2">
      <c r="A185" s="88"/>
      <c r="B185" s="88"/>
    </row>
    <row r="186" spans="1:9" x14ac:dyDescent="0.2">
      <c r="A186" s="40"/>
    </row>
    <row r="187" spans="1:9" x14ac:dyDescent="0.2">
      <c r="A187" s="40"/>
    </row>
  </sheetData>
  <mergeCells count="5">
    <mergeCell ref="A1:I1"/>
    <mergeCell ref="A182:I182"/>
    <mergeCell ref="A183:C183"/>
    <mergeCell ref="A184:C184"/>
    <mergeCell ref="A185:B1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</cp:lastModifiedBy>
  <dcterms:created xsi:type="dcterms:W3CDTF">2021-07-16T11:47:31Z</dcterms:created>
  <dcterms:modified xsi:type="dcterms:W3CDTF">2025-07-07T08:38:13Z</dcterms:modified>
</cp:coreProperties>
</file>