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10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B84" i="3" l="1"/>
  <c r="B9" i="3"/>
  <c r="F15" i="3"/>
  <c r="D15" i="3"/>
  <c r="I172" i="3"/>
  <c r="H172" i="3"/>
  <c r="F171" i="3"/>
  <c r="D171" i="3"/>
  <c r="I171" i="3" s="1"/>
  <c r="B171" i="3"/>
  <c r="F139" i="3"/>
  <c r="D139" i="3"/>
  <c r="I141" i="3"/>
  <c r="F135" i="3"/>
  <c r="D135" i="3"/>
  <c r="I137" i="3"/>
  <c r="I114" i="3"/>
  <c r="B85" i="3"/>
  <c r="I112" i="3"/>
  <c r="I111" i="3"/>
  <c r="H103" i="3"/>
  <c r="I103" i="3"/>
  <c r="F72" i="3"/>
  <c r="D72" i="3"/>
  <c r="H75" i="3"/>
  <c r="H76" i="3"/>
  <c r="I76" i="3"/>
  <c r="H14" i="3"/>
  <c r="I12" i="3"/>
  <c r="I13" i="3"/>
  <c r="H13" i="3"/>
  <c r="H171" i="3" l="1"/>
  <c r="D25" i="3"/>
  <c r="D166" i="3" l="1"/>
  <c r="I124" i="3"/>
  <c r="I132" i="3"/>
  <c r="F131" i="3"/>
  <c r="D131" i="3"/>
  <c r="B131" i="3"/>
  <c r="B130" i="3" s="1"/>
  <c r="F85" i="3" l="1"/>
  <c r="D85" i="3"/>
  <c r="I86" i="3"/>
  <c r="H86" i="3"/>
  <c r="F117" i="3" l="1"/>
  <c r="D117" i="3"/>
  <c r="H126" i="3"/>
  <c r="I126" i="3"/>
  <c r="D84" i="3" l="1"/>
  <c r="I57" i="3"/>
  <c r="H57" i="3"/>
  <c r="F56" i="3"/>
  <c r="D56" i="3"/>
  <c r="B56" i="3"/>
  <c r="F6" i="3"/>
  <c r="D6" i="3"/>
  <c r="D9" i="3"/>
  <c r="B30" i="3"/>
  <c r="H56" i="3" l="1"/>
  <c r="I56" i="3"/>
  <c r="B72" i="3"/>
  <c r="B71" i="3" s="1"/>
  <c r="I47" i="3"/>
  <c r="I49" i="3"/>
  <c r="I50" i="3"/>
  <c r="I52" i="3"/>
  <c r="I54" i="3"/>
  <c r="I55" i="3"/>
  <c r="H47" i="3"/>
  <c r="H49" i="3"/>
  <c r="H50" i="3"/>
  <c r="H52" i="3"/>
  <c r="H54" i="3"/>
  <c r="H55" i="3"/>
  <c r="F53" i="3"/>
  <c r="D53" i="3"/>
  <c r="B53" i="3"/>
  <c r="F25" i="3"/>
  <c r="I39" i="3"/>
  <c r="H39" i="3"/>
  <c r="F38" i="3"/>
  <c r="D38" i="3"/>
  <c r="B38" i="3"/>
  <c r="H38" i="3" l="1"/>
  <c r="I53" i="3"/>
  <c r="H72" i="3"/>
  <c r="I72" i="3"/>
  <c r="H53" i="3"/>
  <c r="I38" i="3"/>
  <c r="I164" i="3"/>
  <c r="I167" i="3"/>
  <c r="I168" i="3"/>
  <c r="I169" i="3"/>
  <c r="H164" i="3"/>
  <c r="H169" i="3"/>
  <c r="I118" i="3"/>
  <c r="I119" i="3"/>
  <c r="H118" i="3"/>
  <c r="H119" i="3"/>
  <c r="H7" i="3"/>
  <c r="B166" i="3"/>
  <c r="B165" i="3" s="1"/>
  <c r="B153" i="3"/>
  <c r="B152" i="3" s="1"/>
  <c r="B117" i="3"/>
  <c r="F166" i="3" l="1"/>
  <c r="I150" i="3"/>
  <c r="I151" i="3"/>
  <c r="I154" i="3"/>
  <c r="I155" i="3"/>
  <c r="H147" i="3"/>
  <c r="H150" i="3"/>
  <c r="H151" i="3"/>
  <c r="F153" i="3"/>
  <c r="D153" i="3"/>
  <c r="D152" i="3" s="1"/>
  <c r="H166" i="3" l="1"/>
  <c r="I166" i="3"/>
  <c r="I153" i="3"/>
  <c r="F152" i="3"/>
  <c r="I152" i="3" s="1"/>
  <c r="I123" i="3"/>
  <c r="I122" i="3"/>
  <c r="D59" i="3"/>
  <c r="I32" i="3"/>
  <c r="I7" i="3" l="1"/>
  <c r="I10" i="3"/>
  <c r="I14" i="3"/>
  <c r="I16" i="3"/>
  <c r="I21" i="3"/>
  <c r="I23" i="3"/>
  <c r="I26" i="3"/>
  <c r="I27" i="3"/>
  <c r="I28" i="3"/>
  <c r="I29" i="3"/>
  <c r="I31" i="3"/>
  <c r="I36" i="3"/>
  <c r="I37" i="3"/>
  <c r="I40" i="3"/>
  <c r="I42" i="3"/>
  <c r="I45" i="3"/>
  <c r="I46" i="3"/>
  <c r="I60" i="3"/>
  <c r="I62" i="3"/>
  <c r="I64" i="3"/>
  <c r="I66" i="3"/>
  <c r="I67" i="3"/>
  <c r="I69" i="3"/>
  <c r="I70" i="3"/>
  <c r="I73" i="3"/>
  <c r="I74" i="3"/>
  <c r="I75" i="3"/>
  <c r="I80" i="3"/>
  <c r="I82" i="3"/>
  <c r="I83" i="3"/>
  <c r="I87" i="3"/>
  <c r="I88" i="3"/>
  <c r="I89" i="3"/>
  <c r="I90" i="3"/>
  <c r="I91" i="3"/>
  <c r="I92" i="3"/>
  <c r="I93" i="3"/>
  <c r="I94" i="3"/>
  <c r="I95" i="3"/>
  <c r="I96" i="3"/>
  <c r="I98" i="3"/>
  <c r="I99" i="3"/>
  <c r="I100" i="3"/>
  <c r="I101" i="3"/>
  <c r="I102" i="3"/>
  <c r="I104" i="3"/>
  <c r="I106" i="3"/>
  <c r="I107" i="3"/>
  <c r="I108" i="3"/>
  <c r="I110" i="3"/>
  <c r="I113" i="3"/>
  <c r="I116" i="3"/>
  <c r="I120" i="3"/>
  <c r="I121" i="3"/>
  <c r="I125" i="3"/>
  <c r="I129" i="3"/>
  <c r="I133" i="3"/>
  <c r="I136" i="3"/>
  <c r="I140" i="3"/>
  <c r="I144" i="3"/>
  <c r="I147" i="3"/>
  <c r="I158" i="3"/>
  <c r="I161" i="3"/>
  <c r="I174" i="3"/>
  <c r="H10" i="3"/>
  <c r="H16" i="3"/>
  <c r="H23" i="3"/>
  <c r="H26" i="3"/>
  <c r="H27" i="3"/>
  <c r="H28" i="3"/>
  <c r="H31" i="3"/>
  <c r="H36" i="3"/>
  <c r="H40" i="3"/>
  <c r="H45" i="3"/>
  <c r="H46" i="3"/>
  <c r="H62" i="3"/>
  <c r="H64" i="3"/>
  <c r="H67" i="3"/>
  <c r="H69" i="3"/>
  <c r="H70" i="3"/>
  <c r="H73" i="3"/>
  <c r="H74" i="3"/>
  <c r="H80" i="3"/>
  <c r="H82" i="3"/>
  <c r="H83" i="3"/>
  <c r="H87" i="3"/>
  <c r="H89" i="3"/>
  <c r="H90" i="3"/>
  <c r="H91" i="3"/>
  <c r="H95" i="3"/>
  <c r="H98" i="3"/>
  <c r="H104" i="3"/>
  <c r="H107" i="3"/>
  <c r="H108" i="3"/>
  <c r="H115" i="3"/>
  <c r="H120" i="3"/>
  <c r="H121" i="3"/>
  <c r="H125" i="3"/>
  <c r="H129" i="3"/>
  <c r="H144" i="3"/>
  <c r="H158" i="3"/>
  <c r="H161" i="3"/>
  <c r="H174" i="3"/>
  <c r="D35" i="3"/>
  <c r="D30" i="3"/>
  <c r="D20" i="3"/>
  <c r="F65" i="3"/>
  <c r="D65" i="3"/>
  <c r="B65" i="3"/>
  <c r="B48" i="3"/>
  <c r="B25" i="3"/>
  <c r="D24" i="3" l="1"/>
  <c r="D5" i="3"/>
  <c r="H65" i="3"/>
  <c r="I65" i="3"/>
  <c r="D173" i="3"/>
  <c r="D170" i="3" s="1"/>
  <c r="F173" i="3"/>
  <c r="F170" i="3" s="1"/>
  <c r="B173" i="3"/>
  <c r="D165" i="3"/>
  <c r="D163" i="3"/>
  <c r="D162" i="3" s="1"/>
  <c r="F163" i="3"/>
  <c r="F162" i="3" s="1"/>
  <c r="B163" i="3"/>
  <c r="D160" i="3"/>
  <c r="D159" i="3" s="1"/>
  <c r="F160" i="3"/>
  <c r="F159" i="3" s="1"/>
  <c r="B160" i="3"/>
  <c r="B157" i="3"/>
  <c r="F157" i="3"/>
  <c r="F156" i="3" s="1"/>
  <c r="D157" i="3"/>
  <c r="D156" i="3" s="1"/>
  <c r="F149" i="3"/>
  <c r="D149" i="3"/>
  <c r="D148" i="3" s="1"/>
  <c r="B149" i="3"/>
  <c r="F146" i="3"/>
  <c r="D146" i="3"/>
  <c r="D145" i="3" s="1"/>
  <c r="B146" i="3"/>
  <c r="F143" i="3"/>
  <c r="D143" i="3"/>
  <c r="D142" i="3" s="1"/>
  <c r="B143" i="3"/>
  <c r="D138" i="3"/>
  <c r="F138" i="3"/>
  <c r="B139" i="3"/>
  <c r="B138" i="3" s="1"/>
  <c r="D134" i="3"/>
  <c r="F134" i="3"/>
  <c r="B135" i="3"/>
  <c r="B134" i="3" s="1"/>
  <c r="F128" i="3"/>
  <c r="D128" i="3"/>
  <c r="D127" i="3" s="1"/>
  <c r="B128" i="3"/>
  <c r="F68" i="3"/>
  <c r="D68" i="3"/>
  <c r="B68" i="3"/>
  <c r="H68" i="3" l="1"/>
  <c r="I170" i="3"/>
  <c r="I173" i="3"/>
  <c r="I162" i="3"/>
  <c r="I163" i="3"/>
  <c r="B148" i="3"/>
  <c r="I149" i="3"/>
  <c r="H149" i="3"/>
  <c r="H146" i="3"/>
  <c r="I138" i="3"/>
  <c r="I139" i="3"/>
  <c r="F142" i="3"/>
  <c r="I142" i="3" s="1"/>
  <c r="I143" i="3"/>
  <c r="F148" i="3"/>
  <c r="I157" i="3"/>
  <c r="F165" i="3"/>
  <c r="F127" i="3"/>
  <c r="I127" i="3" s="1"/>
  <c r="I128" i="3"/>
  <c r="I134" i="3"/>
  <c r="I135" i="3"/>
  <c r="F145" i="3"/>
  <c r="I145" i="3" s="1"/>
  <c r="I146" i="3"/>
  <c r="I159" i="3"/>
  <c r="I160" i="3"/>
  <c r="I85" i="3"/>
  <c r="I68" i="3"/>
  <c r="B170" i="3"/>
  <c r="H170" i="3" s="1"/>
  <c r="H173" i="3"/>
  <c r="B162" i="3"/>
  <c r="H162" i="3" s="1"/>
  <c r="H163" i="3"/>
  <c r="B159" i="3"/>
  <c r="H159" i="3" s="1"/>
  <c r="H160" i="3"/>
  <c r="B156" i="3"/>
  <c r="H157" i="3"/>
  <c r="B145" i="3"/>
  <c r="B142" i="3"/>
  <c r="H143" i="3"/>
  <c r="B127" i="3"/>
  <c r="H128" i="3"/>
  <c r="H85" i="3"/>
  <c r="F84" i="3"/>
  <c r="I165" i="3" l="1"/>
  <c r="H165" i="3"/>
  <c r="I148" i="3"/>
  <c r="H148" i="3"/>
  <c r="I156" i="3"/>
  <c r="H127" i="3"/>
  <c r="H142" i="3"/>
  <c r="H145" i="3"/>
  <c r="H156" i="3"/>
  <c r="H117" i="3"/>
  <c r="I117" i="3"/>
  <c r="H84" i="3"/>
  <c r="D130" i="3"/>
  <c r="F48" i="3"/>
  <c r="D48" i="3"/>
  <c r="F44" i="3"/>
  <c r="I84" i="3" l="1"/>
  <c r="H48" i="3"/>
  <c r="I48" i="3"/>
  <c r="F130" i="3"/>
  <c r="I130" i="3" s="1"/>
  <c r="I131" i="3"/>
  <c r="H25" i="3"/>
  <c r="I25" i="3"/>
  <c r="F9" i="3"/>
  <c r="I9" i="3" l="1"/>
  <c r="H9" i="3"/>
  <c r="F41" i="3"/>
  <c r="D41" i="3"/>
  <c r="B41" i="3"/>
  <c r="I41" i="3" l="1"/>
  <c r="B81" i="3"/>
  <c r="B78" i="3"/>
  <c r="B63" i="3"/>
  <c r="B59" i="3"/>
  <c r="B51" i="3"/>
  <c r="B44" i="3"/>
  <c r="B35" i="3"/>
  <c r="B24" i="3" s="1"/>
  <c r="B20" i="3"/>
  <c r="B15" i="3"/>
  <c r="F51" i="3"/>
  <c r="F43" i="3" s="1"/>
  <c r="F35" i="3"/>
  <c r="I35" i="3" s="1"/>
  <c r="F81" i="3"/>
  <c r="F78" i="3"/>
  <c r="F63" i="3"/>
  <c r="F61" i="3"/>
  <c r="H61" i="3" s="1"/>
  <c r="F59" i="3"/>
  <c r="I59" i="3" s="1"/>
  <c r="F30" i="3"/>
  <c r="F20" i="3"/>
  <c r="I20" i="3" s="1"/>
  <c r="I15" i="3"/>
  <c r="H44" i="3" l="1"/>
  <c r="B43" i="3"/>
  <c r="H51" i="3"/>
  <c r="I30" i="3"/>
  <c r="F24" i="3"/>
  <c r="H81" i="3"/>
  <c r="H78" i="3"/>
  <c r="H63" i="3"/>
  <c r="H35" i="3"/>
  <c r="H30" i="3"/>
  <c r="H15" i="3"/>
  <c r="F71" i="3"/>
  <c r="B77" i="3"/>
  <c r="B58" i="3"/>
  <c r="F77" i="3"/>
  <c r="F58" i="3"/>
  <c r="D81" i="3"/>
  <c r="I81" i="3" s="1"/>
  <c r="D78" i="3"/>
  <c r="I78" i="3" s="1"/>
  <c r="D63" i="3"/>
  <c r="I63" i="3" s="1"/>
  <c r="D61" i="3"/>
  <c r="D51" i="3"/>
  <c r="I51" i="3" s="1"/>
  <c r="D44" i="3"/>
  <c r="D43" i="3" s="1"/>
  <c r="H43" i="3" l="1"/>
  <c r="H77" i="3"/>
  <c r="H71" i="3"/>
  <c r="H58" i="3"/>
  <c r="D58" i="3"/>
  <c r="I61" i="3"/>
  <c r="I44" i="3"/>
  <c r="D71" i="3"/>
  <c r="I71" i="3" s="1"/>
  <c r="I24" i="3"/>
  <c r="D77" i="3"/>
  <c r="I77" i="3" s="1"/>
  <c r="B6" i="3"/>
  <c r="I58" i="3" l="1"/>
  <c r="D175" i="3"/>
  <c r="E19" i="3" s="1"/>
  <c r="H6" i="3"/>
  <c r="I43" i="3"/>
  <c r="H24" i="3"/>
  <c r="F5" i="3"/>
  <c r="F175" i="3" s="1"/>
  <c r="G19" i="3" s="1"/>
  <c r="I6" i="3"/>
  <c r="B5" i="3"/>
  <c r="B175" i="3" s="1"/>
  <c r="C19" i="3" l="1"/>
  <c r="C26" i="3"/>
  <c r="C119" i="3"/>
  <c r="C172" i="3"/>
  <c r="C137" i="3"/>
  <c r="C141" i="3"/>
  <c r="C171" i="3"/>
  <c r="G141" i="3"/>
  <c r="G172" i="3"/>
  <c r="G171" i="3"/>
  <c r="E171" i="3"/>
  <c r="E172" i="3"/>
  <c r="E137" i="3"/>
  <c r="E141" i="3"/>
  <c r="G114" i="3"/>
  <c r="G137" i="3"/>
  <c r="E112" i="3"/>
  <c r="E114" i="3"/>
  <c r="G111" i="3"/>
  <c r="G112" i="3"/>
  <c r="C111" i="3"/>
  <c r="C113" i="3"/>
  <c r="C112" i="3"/>
  <c r="E103" i="3"/>
  <c r="E111" i="3"/>
  <c r="G76" i="3"/>
  <c r="G103" i="3"/>
  <c r="C18" i="3"/>
  <c r="C103" i="3"/>
  <c r="C76" i="3"/>
  <c r="E12" i="3"/>
  <c r="E76" i="3"/>
  <c r="C114" i="3"/>
  <c r="C12" i="3"/>
  <c r="C13" i="3"/>
  <c r="G13" i="3"/>
  <c r="G12" i="3"/>
  <c r="E124" i="3"/>
  <c r="E13" i="3"/>
  <c r="C132" i="3"/>
  <c r="C131" i="3"/>
  <c r="C124" i="3"/>
  <c r="G132" i="3"/>
  <c r="G124" i="3"/>
  <c r="E86" i="3"/>
  <c r="E132" i="3"/>
  <c r="C86" i="3"/>
  <c r="C126" i="3"/>
  <c r="E126" i="3"/>
  <c r="G126" i="3"/>
  <c r="G86" i="3"/>
  <c r="C56" i="3"/>
  <c r="C57" i="3"/>
  <c r="G57" i="3"/>
  <c r="G56" i="3"/>
  <c r="E72" i="3"/>
  <c r="E57" i="3"/>
  <c r="E56" i="3"/>
  <c r="C68" i="3"/>
  <c r="G72" i="3"/>
  <c r="G83" i="3"/>
  <c r="C72" i="3"/>
  <c r="C54" i="3"/>
  <c r="C55" i="3"/>
  <c r="C53" i="3"/>
  <c r="G54" i="3"/>
  <c r="G55" i="3"/>
  <c r="G53" i="3"/>
  <c r="E55" i="3"/>
  <c r="E54" i="3"/>
  <c r="E53" i="3"/>
  <c r="C39" i="3"/>
  <c r="C38" i="3"/>
  <c r="G39" i="3"/>
  <c r="G38" i="3"/>
  <c r="E39" i="3"/>
  <c r="E38" i="3"/>
  <c r="C118" i="3"/>
  <c r="C116" i="3"/>
  <c r="C115" i="3"/>
  <c r="C117" i="3"/>
  <c r="G8" i="3"/>
  <c r="G167" i="3"/>
  <c r="G115" i="3"/>
  <c r="G119" i="3"/>
  <c r="G168" i="3"/>
  <c r="G116" i="3"/>
  <c r="G169" i="3"/>
  <c r="G117" i="3"/>
  <c r="G166" i="3"/>
  <c r="G113" i="3"/>
  <c r="G118" i="3"/>
  <c r="E166" i="3"/>
  <c r="E117" i="3"/>
  <c r="E167" i="3"/>
  <c r="E113" i="3"/>
  <c r="E118" i="3"/>
  <c r="E168" i="3"/>
  <c r="E115" i="3"/>
  <c r="E119" i="3"/>
  <c r="E165" i="3"/>
  <c r="E116" i="3"/>
  <c r="C156" i="3"/>
  <c r="C8" i="3"/>
  <c r="E156" i="3"/>
  <c r="E8" i="3"/>
  <c r="E169" i="3"/>
  <c r="E148" i="3"/>
  <c r="E150" i="3"/>
  <c r="E152" i="3"/>
  <c r="E154" i="3"/>
  <c r="E147" i="3"/>
  <c r="E149" i="3"/>
  <c r="E151" i="3"/>
  <c r="E153" i="3"/>
  <c r="E155" i="3"/>
  <c r="E122" i="3"/>
  <c r="E123" i="3"/>
  <c r="E32" i="3"/>
  <c r="E14" i="3"/>
  <c r="E23" i="3"/>
  <c r="E31" i="3"/>
  <c r="E42" i="3"/>
  <c r="E62" i="3"/>
  <c r="E70" i="3"/>
  <c r="E79" i="3"/>
  <c r="E88" i="3"/>
  <c r="E96" i="3"/>
  <c r="E105" i="3"/>
  <c r="E128" i="3"/>
  <c r="E138" i="3"/>
  <c r="E159" i="3"/>
  <c r="E11" i="3"/>
  <c r="E22" i="3"/>
  <c r="E30" i="3"/>
  <c r="E45" i="3"/>
  <c r="E52" i="3"/>
  <c r="E65" i="3"/>
  <c r="E73" i="3"/>
  <c r="E82" i="3"/>
  <c r="E91" i="3"/>
  <c r="E99" i="3"/>
  <c r="E108" i="3"/>
  <c r="E120" i="3"/>
  <c r="E131" i="3"/>
  <c r="E142" i="3"/>
  <c r="E162" i="3"/>
  <c r="E174" i="3"/>
  <c r="E170" i="3"/>
  <c r="E16" i="3"/>
  <c r="E25" i="3"/>
  <c r="E34" i="3"/>
  <c r="E51" i="3"/>
  <c r="E64" i="3"/>
  <c r="E81" i="3"/>
  <c r="E90" i="3"/>
  <c r="E98" i="3"/>
  <c r="E107" i="3"/>
  <c r="E130" i="3"/>
  <c r="E140" i="3"/>
  <c r="E161" i="3"/>
  <c r="E173" i="3"/>
  <c r="E15" i="3"/>
  <c r="E24" i="3"/>
  <c r="E33" i="3"/>
  <c r="E50" i="3"/>
  <c r="E63" i="3"/>
  <c r="E71" i="3"/>
  <c r="E80" i="3"/>
  <c r="E89" i="3"/>
  <c r="E97" i="3"/>
  <c r="E106" i="3"/>
  <c r="E129" i="3"/>
  <c r="E139" i="3"/>
  <c r="E160" i="3"/>
  <c r="E6" i="3"/>
  <c r="E18" i="3"/>
  <c r="E27" i="3"/>
  <c r="E36" i="3"/>
  <c r="E46" i="3"/>
  <c r="E58" i="3"/>
  <c r="E66" i="3"/>
  <c r="E74" i="3"/>
  <c r="E83" i="3"/>
  <c r="E92" i="3"/>
  <c r="E100" i="3"/>
  <c r="E109" i="3"/>
  <c r="E121" i="3"/>
  <c r="E133" i="3"/>
  <c r="E143" i="3"/>
  <c r="E7" i="3"/>
  <c r="E26" i="3"/>
  <c r="E49" i="3"/>
  <c r="E69" i="3"/>
  <c r="E87" i="3"/>
  <c r="E104" i="3"/>
  <c r="E127" i="3"/>
  <c r="E146" i="3"/>
  <c r="E10" i="3"/>
  <c r="E29" i="3"/>
  <c r="E48" i="3"/>
  <c r="E68" i="3"/>
  <c r="E85" i="3"/>
  <c r="E102" i="3"/>
  <c r="E125" i="3"/>
  <c r="E145" i="3"/>
  <c r="E20" i="3"/>
  <c r="E37" i="3"/>
  <c r="E59" i="3"/>
  <c r="E75" i="3"/>
  <c r="E93" i="3"/>
  <c r="E110" i="3"/>
  <c r="E134" i="3"/>
  <c r="E41" i="3"/>
  <c r="E163" i="3"/>
  <c r="E17" i="3"/>
  <c r="E35" i="3"/>
  <c r="E61" i="3"/>
  <c r="E78" i="3"/>
  <c r="E95" i="3"/>
  <c r="E136" i="3"/>
  <c r="E158" i="3"/>
  <c r="E5" i="3"/>
  <c r="E21" i="3"/>
  <c r="E40" i="3"/>
  <c r="E60" i="3"/>
  <c r="E77" i="3"/>
  <c r="E94" i="3"/>
  <c r="E135" i="3"/>
  <c r="E157" i="3"/>
  <c r="E9" i="3"/>
  <c r="E28" i="3"/>
  <c r="E47" i="3"/>
  <c r="E67" i="3"/>
  <c r="E84" i="3"/>
  <c r="E101" i="3"/>
  <c r="E144" i="3"/>
  <c r="E164" i="3"/>
  <c r="E44" i="3"/>
  <c r="E43" i="3"/>
  <c r="I5" i="3"/>
  <c r="H5" i="3"/>
  <c r="C169" i="3"/>
  <c r="C167" i="3" l="1"/>
  <c r="C168" i="3"/>
  <c r="C166" i="3"/>
  <c r="C151" i="3"/>
  <c r="C153" i="3"/>
  <c r="C155" i="3"/>
  <c r="C150" i="3"/>
  <c r="C152" i="3"/>
  <c r="C154" i="3"/>
  <c r="C149" i="3"/>
  <c r="G123" i="3"/>
  <c r="G151" i="3"/>
  <c r="G153" i="3"/>
  <c r="G155" i="3"/>
  <c r="G150" i="3"/>
  <c r="G152" i="3"/>
  <c r="G154" i="3"/>
  <c r="G156" i="3"/>
  <c r="C122" i="3"/>
  <c r="C123" i="3"/>
  <c r="G32" i="3"/>
  <c r="G122" i="3"/>
  <c r="C5" i="3"/>
  <c r="C32" i="3"/>
  <c r="G7" i="3"/>
  <c r="G9" i="3"/>
  <c r="G11" i="3"/>
  <c r="G15" i="3"/>
  <c r="G17" i="3"/>
  <c r="G20" i="3"/>
  <c r="G22" i="3"/>
  <c r="G24" i="3"/>
  <c r="G26" i="3"/>
  <c r="G28" i="3"/>
  <c r="G30" i="3"/>
  <c r="G33" i="3"/>
  <c r="G35" i="3"/>
  <c r="G37" i="3"/>
  <c r="G41" i="3"/>
  <c r="G43" i="3"/>
  <c r="G45" i="3"/>
  <c r="G47" i="3"/>
  <c r="G49" i="3"/>
  <c r="G50" i="3"/>
  <c r="G52" i="3"/>
  <c r="G59" i="3"/>
  <c r="G61" i="3"/>
  <c r="G63" i="3"/>
  <c r="G65" i="3"/>
  <c r="G67" i="3"/>
  <c r="G69" i="3"/>
  <c r="G71" i="3"/>
  <c r="G73" i="3"/>
  <c r="G75" i="3"/>
  <c r="G78" i="3"/>
  <c r="G80" i="3"/>
  <c r="G82" i="3"/>
  <c r="G84" i="3"/>
  <c r="G87" i="3"/>
  <c r="G89" i="3"/>
  <c r="G91" i="3"/>
  <c r="G93" i="3"/>
  <c r="G95" i="3"/>
  <c r="G97" i="3"/>
  <c r="G99" i="3"/>
  <c r="G101" i="3"/>
  <c r="G104" i="3"/>
  <c r="G106" i="3"/>
  <c r="G108" i="3"/>
  <c r="G110" i="3"/>
  <c r="G120" i="3"/>
  <c r="G127" i="3"/>
  <c r="G129" i="3"/>
  <c r="G131" i="3"/>
  <c r="G134" i="3"/>
  <c r="G136" i="3"/>
  <c r="G139" i="3"/>
  <c r="G142" i="3"/>
  <c r="G144" i="3"/>
  <c r="G146" i="3"/>
  <c r="G148" i="3"/>
  <c r="G158" i="3"/>
  <c r="G160" i="3"/>
  <c r="G162" i="3"/>
  <c r="G164" i="3"/>
  <c r="G170" i="3"/>
  <c r="G174" i="3"/>
  <c r="G10" i="3"/>
  <c r="G14" i="3"/>
  <c r="G16" i="3"/>
  <c r="G18" i="3"/>
  <c r="G21" i="3"/>
  <c r="G23" i="3"/>
  <c r="G25" i="3"/>
  <c r="G27" i="3"/>
  <c r="G29" i="3"/>
  <c r="G31" i="3"/>
  <c r="G34" i="3"/>
  <c r="G36" i="3"/>
  <c r="G40" i="3"/>
  <c r="G42" i="3"/>
  <c r="G46" i="3"/>
  <c r="G58" i="3"/>
  <c r="G62" i="3"/>
  <c r="G66" i="3"/>
  <c r="G70" i="3"/>
  <c r="G74" i="3"/>
  <c r="G79" i="3"/>
  <c r="G88" i="3"/>
  <c r="G92" i="3"/>
  <c r="G96" i="3"/>
  <c r="G100" i="3"/>
  <c r="G105" i="3"/>
  <c r="G109" i="3"/>
  <c r="G121" i="3"/>
  <c r="G128" i="3"/>
  <c r="G133" i="3"/>
  <c r="G138" i="3"/>
  <c r="G143" i="3"/>
  <c r="G147" i="3"/>
  <c r="G159" i="3"/>
  <c r="G163" i="3"/>
  <c r="G44" i="3"/>
  <c r="G48" i="3"/>
  <c r="G51" i="3"/>
  <c r="G60" i="3"/>
  <c r="G64" i="3"/>
  <c r="G68" i="3"/>
  <c r="G77" i="3"/>
  <c r="G81" i="3"/>
  <c r="G85" i="3"/>
  <c r="G90" i="3"/>
  <c r="G94" i="3"/>
  <c r="G98" i="3"/>
  <c r="G102" i="3"/>
  <c r="G107" i="3"/>
  <c r="G125" i="3"/>
  <c r="G130" i="3"/>
  <c r="G135" i="3"/>
  <c r="G140" i="3"/>
  <c r="G145" i="3"/>
  <c r="G149" i="3"/>
  <c r="G157" i="3"/>
  <c r="G161" i="3"/>
  <c r="G165" i="3"/>
  <c r="G173" i="3"/>
  <c r="G6" i="3"/>
  <c r="G5" i="3"/>
  <c r="C7" i="3"/>
  <c r="C9" i="3"/>
  <c r="C11" i="3"/>
  <c r="C15" i="3"/>
  <c r="C17" i="3"/>
  <c r="C20" i="3"/>
  <c r="C22" i="3"/>
  <c r="C24" i="3"/>
  <c r="C28" i="3"/>
  <c r="C30" i="3"/>
  <c r="C33" i="3"/>
  <c r="C35" i="3"/>
  <c r="C37" i="3"/>
  <c r="C41" i="3"/>
  <c r="C43" i="3"/>
  <c r="C45" i="3"/>
  <c r="C47" i="3"/>
  <c r="C49" i="3"/>
  <c r="C50" i="3"/>
  <c r="C52" i="3"/>
  <c r="C59" i="3"/>
  <c r="C61" i="3"/>
  <c r="C63" i="3"/>
  <c r="C65" i="3"/>
  <c r="C67" i="3"/>
  <c r="C69" i="3"/>
  <c r="C71" i="3"/>
  <c r="C73" i="3"/>
  <c r="C75" i="3"/>
  <c r="C78" i="3"/>
  <c r="C80" i="3"/>
  <c r="C82" i="3"/>
  <c r="C84" i="3"/>
  <c r="C87" i="3"/>
  <c r="C89" i="3"/>
  <c r="C91" i="3"/>
  <c r="C93" i="3"/>
  <c r="C95" i="3"/>
  <c r="C97" i="3"/>
  <c r="C99" i="3"/>
  <c r="C101" i="3"/>
  <c r="C104" i="3"/>
  <c r="C106" i="3"/>
  <c r="C108" i="3"/>
  <c r="C110" i="3"/>
  <c r="C120" i="3"/>
  <c r="C127" i="3"/>
  <c r="C129" i="3"/>
  <c r="C134" i="3"/>
  <c r="C136" i="3"/>
  <c r="C139" i="3"/>
  <c r="C142" i="3"/>
  <c r="C144" i="3"/>
  <c r="C146" i="3"/>
  <c r="C148" i="3"/>
  <c r="C158" i="3"/>
  <c r="C160" i="3"/>
  <c r="C162" i="3"/>
  <c r="C164" i="3"/>
  <c r="C170" i="3"/>
  <c r="C174" i="3"/>
  <c r="C10" i="3"/>
  <c r="C14" i="3"/>
  <c r="C16" i="3"/>
  <c r="C21" i="3"/>
  <c r="C23" i="3"/>
  <c r="C25" i="3"/>
  <c r="C27" i="3"/>
  <c r="C29" i="3"/>
  <c r="C31" i="3"/>
  <c r="C34" i="3"/>
  <c r="C40" i="3"/>
  <c r="C44" i="3"/>
  <c r="C48" i="3"/>
  <c r="C51" i="3"/>
  <c r="C60" i="3"/>
  <c r="C64" i="3"/>
  <c r="C77" i="3"/>
  <c r="C81" i="3"/>
  <c r="C85" i="3"/>
  <c r="C90" i="3"/>
  <c r="C94" i="3"/>
  <c r="C98" i="3"/>
  <c r="C102" i="3"/>
  <c r="C107" i="3"/>
  <c r="C125" i="3"/>
  <c r="C130" i="3"/>
  <c r="C135" i="3"/>
  <c r="C140" i="3"/>
  <c r="C145" i="3"/>
  <c r="C157" i="3"/>
  <c r="C161" i="3"/>
  <c r="C165" i="3"/>
  <c r="C173" i="3"/>
  <c r="C36" i="3"/>
  <c r="C42" i="3"/>
  <c r="C46" i="3"/>
  <c r="C58" i="3"/>
  <c r="C62" i="3"/>
  <c r="C66" i="3"/>
  <c r="C70" i="3"/>
  <c r="C74" i="3"/>
  <c r="C79" i="3"/>
  <c r="C83" i="3"/>
  <c r="C88" i="3"/>
  <c r="C92" i="3"/>
  <c r="C96" i="3"/>
  <c r="C100" i="3"/>
  <c r="C105" i="3"/>
  <c r="C109" i="3"/>
  <c r="C121" i="3"/>
  <c r="C128" i="3"/>
  <c r="C133" i="3"/>
  <c r="C138" i="3"/>
  <c r="C143" i="3"/>
  <c r="C147" i="3"/>
  <c r="C159" i="3"/>
  <c r="C163" i="3"/>
  <c r="C6" i="3"/>
</calcChain>
</file>

<file path=xl/sharedStrings.xml><?xml version="1.0" encoding="utf-8"?>
<sst xmlns="http://schemas.openxmlformats.org/spreadsheetml/2006/main" count="251" uniqueCount="167">
  <si>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</si>
  <si>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</si>
  <si>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</si>
  <si>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</si>
  <si>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</si>
  <si>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</si>
  <si>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</si>
  <si>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</si>
  <si>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</si>
  <si>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</si>
  <si>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</si>
  <si>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</si>
  <si>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</si>
  <si>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</si>
  <si>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</si>
  <si>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</si>
  <si>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</si>
  <si>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</si>
  <si>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</si>
  <si>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</si>
  <si>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</si>
  <si>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</si>
  <si>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</si>
  <si>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</si>
  <si>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</si>
  <si>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</si>
  <si>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</si>
  <si>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</si>
  <si>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</si>
  <si>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</si>
  <si>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</si>
  <si>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</si>
  <si>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</si>
  <si>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</si>
  <si>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</si>
  <si>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</si>
  <si>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</si>
  <si>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</si>
  <si>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</si>
  <si>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</si>
  <si>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</si>
  <si>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</si>
  <si>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</si>
  <si>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</si>
  <si>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</si>
  <si>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</si>
  <si>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</si>
  <si>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</si>
  <si>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</si>
  <si>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</si>
  <si>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</si>
  <si>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</si>
  <si>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</si>
  <si>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</si>
  <si>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</si>
  <si>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</si>
  <si>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</si>
  <si>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</si>
  <si>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</si>
  <si>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</si>
  <si>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</si>
  <si>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</si>
  <si>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</si>
  <si>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</si>
  <si>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</si>
  <si>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</si>
  <si>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</si>
  <si>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</si>
  <si>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</si>
  <si>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</si>
  <si>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</si>
  <si>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</si>
  <si>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</si>
  <si>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</si>
  <si>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</si>
  <si>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</si>
  <si>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</si>
  <si>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</si>
  <si>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</si>
  <si>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</si>
  <si>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</si>
  <si>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</si>
  <si>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</si>
  <si>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</si>
  <si>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</si>
  <si>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10. Непрограммные статьи расходов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</si>
  <si>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</si>
  <si>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</si>
  <si>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</si>
  <si>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"Организация уличного освещения"</t>
  </si>
  <si>
    <t>Основное мероприятие "Обеспечение и реализация мероприятий по жилищному хозяйству"</t>
  </si>
  <si>
    <t>Проведение выборов главы</t>
  </si>
  <si>
    <t>Проведение выборов депутатов представительного органа</t>
  </si>
  <si>
    <t>Подготовка к праздничным мероприятиям</t>
  </si>
  <si>
    <t>Мероприятия по осуществлению подвоза воды населению</t>
  </si>
  <si>
    <t>Компенсация части потерь в доходах муниципальных унитарных предприятий осуществляющие деятельность по обеспечению содержания и эксплуатации городской бани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</si>
  <si>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Мероприятия по пожарному надзору и обеспечению пожарной безопасности </t>
  </si>
  <si>
    <t>Реализация мероприятий по паромной переправе</t>
  </si>
  <si>
    <t xml:space="preserve">Софинансирование мероприятий по ликвидации мест несанкционированного размещения отходов производства и потребления </t>
  </si>
  <si>
    <t>11. Муниципальная программа "Повышение безопасности дорожного движения на территории Кемского городского поселения"</t>
  </si>
  <si>
    <t>Основное мероприятие «Капитальный ремонт, ремонт и содержание дорог общего пользования на территории населенных пунктов муниципального образования»</t>
  </si>
  <si>
    <t>11.1. Муниципальная программа "Повышение безопасности дорожного движения на территории Кемского городского поселения"</t>
  </si>
  <si>
    <t>12. Адресная программа "Переселение граждан из аварийного жилищного фонда"</t>
  </si>
  <si>
    <t>12.1.Подпрограмма "Переселение граждан из аварийного жилищного фонда"</t>
  </si>
  <si>
    <t>Основное мероприятие «Реализация мероприятий по повышению качества условий проживания населения федерального проекта «Формирование комфортной городской среды» национального проекта «Жилье и городская среда»</t>
  </si>
  <si>
    <t>Основное мероприятие «Организация уличного освещения»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</si>
  <si>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</si>
  <si>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</si>
  <si>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Глава муниципального образования (Расходы на выплаты персоналу государственных (муниципальных) органов)</t>
  </si>
  <si>
    <t xml:space="preserve">Осуществление полномочий контрольно - счетного органа </t>
  </si>
  <si>
    <t xml:space="preserve">Осуществление полномочий контрольно-счётного органа по  внешнему муниципальному финансовому контролю </t>
  </si>
  <si>
    <t>Основное мероприятие "Реализация отдельных мероприятий по образовательным программам начального, общего, основного общего, среднего общего федерального проекта "Успех каждого ребенка" национального проекта "Образование"</t>
  </si>
  <si>
    <t>2.4. 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</t>
  </si>
  <si>
    <t>Основное мероприятие "Обеспечение сохранности объектов культурного наследия"</t>
  </si>
  <si>
    <t>2.5. Основное мероприятие "Обеспечение реализации муниципальной программы"</t>
  </si>
  <si>
    <t>4.4. Подпрограмма "Профилактика правонарушений"</t>
  </si>
  <si>
    <t>Основное мероприятие "Проведение акции "День борьбы с вредными привычками"</t>
  </si>
  <si>
    <t>Муниципальная программа "Обеспечение жильем и повышение качества жилищно-коммунальных услуг на территории Кемского района"</t>
  </si>
  <si>
    <t>14. Муниципальная программа "Формирование современной городской среды на территории Кемского городского поселения"</t>
  </si>
  <si>
    <t>14.1. Муниципальная программа "Формирование современной городской среды на территории Кемского городского поселения</t>
  </si>
  <si>
    <t>15. Муниципальная программа "Формирование современной городской среды на территории Рабочеостровского сельского поселения на 2018-2022 годы"</t>
  </si>
  <si>
    <t>15.1.Муниципальная программа "Формирование современной городской среды на территории Рабочеостровского сельского поселения на 2018-2022 годы"</t>
  </si>
  <si>
    <t>16. Муниципальная программа «Повышение безопасности дорожного движения на территории Рабочеостровского сельского поселения»</t>
  </si>
  <si>
    <t>16.1. Муниципальная программа «Повышение безопасности дорожного движения на территории Рабочеостровского сельского поселения»</t>
  </si>
  <si>
    <t>17. Муниципальная программа «Управление муниципальным имуществом в Рабочеостровским сельском поселении»</t>
  </si>
  <si>
    <t>17.1. Муниципальная программа «Управление муниципальным имуществом в Рабочеостровским сельском поселении»</t>
  </si>
  <si>
    <t>18.1. Муниципальная программа "Благоустройство на территории Рабочеостровского сельского поселения"</t>
  </si>
  <si>
    <t>18. Муниципальная программа "Благоустройство на территории Рабочеостровского сельского поселения"</t>
  </si>
  <si>
    <t>20. Муниципальная программа "Благоустройство на территории Кривопорожского сельского поселения"</t>
  </si>
  <si>
    <t>20.1. Муниципальная программа "Благоустройство на территории Кривопорожского сельского поселения"</t>
  </si>
  <si>
    <t>21. Муниципальная программа «Повышение безопасности дорожного движения на территории Кривопорожского сельского поселения»</t>
  </si>
  <si>
    <t>21.1. Муниципальная программа «Повышение безопасности дорожного движения на территории Кривопорожского сельского поселения»</t>
  </si>
  <si>
    <t>22. Муниципальная программа «Экономическое развитие и поддержка экономики в Кривопорожском сельском поселении»</t>
  </si>
  <si>
    <t xml:space="preserve">22.1. Подпрограмма «Управление муниципальным имуществом в Кривопорожском сельском поселении» </t>
  </si>
  <si>
    <t>24. Муниципальная программа «Повышение безопасности дорожного движения на территории Куземского сельского поселения»</t>
  </si>
  <si>
    <t>24.1. Муниципальная программа «Повышение безопасности дорожного движения на территории Куземского сельского поселения»</t>
  </si>
  <si>
    <t>25. Муниципальная программа "Благоустройство на территории Куземского сельского поселения"</t>
  </si>
  <si>
    <t>25.1. Муниципальная программа "Благоустройство на территории Куземского сельского поселения"</t>
  </si>
  <si>
    <t>26. Муниципальная программа «Экономическое развитие и поддержка экономики в Куземском  сельском поселении»</t>
  </si>
  <si>
    <t>Осуществление полномочий по внешнему муниципальному контролю</t>
  </si>
  <si>
    <t>4.5. Подпрограмма "Противодействие экстремизму на территории Кемского муниципального района"</t>
  </si>
  <si>
    <t>Реализация мероприятий в рамках иного межбюджетного трансферта на организацию информирования населения на тему патриотизма на территории Республики Карелия</t>
  </si>
  <si>
    <t>Реализация мероприятий в рамках иного межбюджетного трансферта на поощрение муниципальных образований за содействие в выполнении поручения Президента Российской Федерации от 14 февраля 2023 года</t>
  </si>
  <si>
    <t>Реализация мероприятий региональной программы Республики Карелия «Модернизация систем коммунальной инфраструктуры Республики Карелия (2023-2027 годы)» за счет средств, поступивших от публично-правовой компании «Фонд развития территорий»</t>
  </si>
  <si>
    <t>Основное мероприятие «Переселение граждан из многоквартирных домов, признанных аварийными и подлежащими сносу»</t>
  </si>
  <si>
    <t>Реализация мероприятий в рамках иного межбюджетного трансферта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</si>
  <si>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Реализация мероприятий на поддержку развития территориального общественного самоуправления</t>
  </si>
  <si>
    <t>Компенсация части затрат за приобретенные и переданные в мун собственность жилые помещения</t>
  </si>
  <si>
    <t>Реализация мероприятий по предоставлению субсидии МУП "КЭСНА" на обеспечение производственной деятельности</t>
  </si>
  <si>
    <t>Факт на 01.04.2024 отчетный год</t>
  </si>
  <si>
    <t>Факт на 01.04.2025 (текущий) год</t>
  </si>
  <si>
    <t>Информация о расходах консолидированного бюджета Кемского муниципального района по муниципальным программам и непрограмным направлениям деятельности за 1 квартал 2025 года</t>
  </si>
  <si>
    <t>Основное мероприятие реализация регионального проекта «Все лучшее детям» в рамках реализации национального проекта «Молодежь и дети»</t>
  </si>
  <si>
    <t>Основное мероприятие реализация регионального проекта "Педагоги и наставники (Республика Карелия)" в рамках реализации национального проекта "Молодежь и дети"</t>
  </si>
  <si>
    <t>4.2. Подпрограмма "Профилактика терроризма, а также минимизация и (или) ликвидация последствий его проявления на территории муниципального образования"</t>
  </si>
  <si>
    <t>Основное мерпориятие "Разработка и организация размещения памяток для информирвоания населения в местах массового скопления граждан</t>
  </si>
  <si>
    <t>4.3. Подпрограмма "Профилактика немедицинского потребления наркотиков"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</si>
  <si>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</si>
  <si>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Основное мероприятие релизация регионального проекта «Модернизация коммунальной инфраструктуры» в рамках реализации национального проекта «Инфраструктура для жизни»</t>
  </si>
  <si>
    <t>Резерв на финансовое обеспечение расходных обязательств муниципальных образований</t>
  </si>
  <si>
    <t>Реализация мероприятий по строительству, капитальному ремонту, ремонту инженерных сетей</t>
  </si>
  <si>
    <t>Мероприятия  по проведению ремонта в муниципальной городской бане</t>
  </si>
  <si>
    <t>Основное мероприятие реализация регионального проекта «Формирование комфортной городской среды» в рамках реализации национального проекта «Инфраструктура для жизни»</t>
  </si>
  <si>
    <t>26.2. Подпрограмма «Управление муниципальным имуществом в сельском поселении»</t>
  </si>
  <si>
    <t>26.1 Подпрограмма «Малое и среднее предпринимательство на территории сельского поселения»</t>
  </si>
  <si>
    <t>Основное мероприятие «Финансовая поддержка субъектов малого и среднего предпринимательства»</t>
  </si>
  <si>
    <t>План на 2025 год по состоянию на 01.04.2025 (текущий 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</si>
</sst>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12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wrapText="1"/>
    </xf>
    <xf numFmtId="164" fontId="4" fillId="2" borderId="0" xfId="0" applyNumberFormat="1" applyFont="1" applyFill="1"/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right" vertical="center" wrapText="1"/>
    </xf>
    <xf numFmtId="1" fontId="1" fillId="2" borderId="9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vertical="center" wrapText="1"/>
    </xf>
    <xf numFmtId="3" fontId="2" fillId="3" borderId="11" xfId="0" applyNumberFormat="1" applyFont="1" applyFill="1" applyBorder="1" applyAlignment="1">
      <alignment horizontal="center" vertical="center"/>
    </xf>
    <xf numFmtId="165" fontId="2" fillId="3" borderId="11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3" fontId="2" fillId="3" borderId="14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tabSelected="1" zoomScale="80" zoomScaleNormal="80" workbookViewId="0">
      <pane ySplit="3" topLeftCell="A43" activePane="bottomLeft" state="frozen"/>
      <selection pane="bottomLeft" activeCell="C5" sqref="C5"/>
    </sheetView>
  </sheetViews>
  <sheetFormatPr defaultRowHeight="12.75" x14ac:dyDescent="0.2"/>
  <cols>
    <col min="1" max="1" width="54.85546875" style="9" customWidth="1"/>
    <col min="2" max="2" width="14.5703125" style="12" customWidth="1"/>
    <col min="3" max="3" width="14.28515625" style="5" customWidth="1"/>
    <col min="4" max="4" width="15.42578125" style="5" customWidth="1"/>
    <col min="5" max="5" width="14.28515625" style="5" customWidth="1"/>
    <col min="6" max="6" width="15.85546875" style="5" customWidth="1"/>
    <col min="7" max="7" width="16" style="5" customWidth="1"/>
    <col min="8" max="8" width="12.28515625" style="5" customWidth="1"/>
    <col min="9" max="9" width="13.140625" style="5" customWidth="1"/>
    <col min="10" max="10" width="9.140625" style="5"/>
    <col min="11" max="11" width="20.85546875" style="5" customWidth="1"/>
    <col min="12" max="16384" width="9.140625" style="5"/>
  </cols>
  <sheetData>
    <row r="1" spans="1:11" ht="41.25" customHeight="1" x14ac:dyDescent="0.2">
      <c r="A1" s="72" t="s">
        <v>151</v>
      </c>
      <c r="B1" s="72"/>
      <c r="C1" s="72"/>
      <c r="D1" s="72"/>
      <c r="E1" s="72"/>
      <c r="F1" s="72"/>
      <c r="G1" s="72"/>
      <c r="H1" s="72"/>
      <c r="I1" s="72"/>
    </row>
    <row r="2" spans="1:11" ht="27" customHeight="1" x14ac:dyDescent="0.25">
      <c r="A2" s="6"/>
      <c r="B2" s="11"/>
      <c r="C2" s="1"/>
      <c r="D2" s="1"/>
      <c r="E2" s="1"/>
      <c r="F2" s="1"/>
      <c r="G2" s="1"/>
      <c r="H2" s="1"/>
      <c r="I2" s="7" t="s">
        <v>2</v>
      </c>
    </row>
    <row r="3" spans="1:11" ht="99" customHeight="1" x14ac:dyDescent="0.2">
      <c r="A3" s="2" t="s">
        <v>0</v>
      </c>
      <c r="B3" s="42" t="s">
        <v>149</v>
      </c>
      <c r="C3" s="2" t="s">
        <v>3</v>
      </c>
      <c r="D3" s="2" t="s">
        <v>166</v>
      </c>
      <c r="E3" s="2" t="s">
        <v>4</v>
      </c>
      <c r="F3" s="2" t="s">
        <v>150</v>
      </c>
      <c r="G3" s="2" t="s">
        <v>4</v>
      </c>
      <c r="H3" s="2" t="s">
        <v>1</v>
      </c>
      <c r="I3" s="2" t="s">
        <v>5</v>
      </c>
      <c r="J3" s="13"/>
      <c r="K3" s="14"/>
    </row>
    <row r="4" spans="1:11" ht="15.75" thickBot="1" x14ac:dyDescent="0.3">
      <c r="A4" s="17">
        <v>1</v>
      </c>
      <c r="B4" s="18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</row>
    <row r="5" spans="1:11" ht="43.5" thickBot="1" x14ac:dyDescent="0.25">
      <c r="A5" s="35" t="s">
        <v>6</v>
      </c>
      <c r="B5" s="36">
        <f>SUM(B6+B9+B15+B20+B23)</f>
        <v>121266.1</v>
      </c>
      <c r="C5" s="37">
        <f t="shared" ref="C5:C36" si="0">SUM(B5/$B$175)</f>
        <v>0.77784591266575542</v>
      </c>
      <c r="D5" s="36">
        <f>SUM(D6+D9+D15+D20+D23)</f>
        <v>644674.69999999995</v>
      </c>
      <c r="E5" s="37">
        <f t="shared" ref="E5:E36" si="1">D5/$D$175</f>
        <v>0.61374817496289003</v>
      </c>
      <c r="F5" s="36">
        <f>SUM(F6+F9+F15+F20+F23)</f>
        <v>124300.99999999999</v>
      </c>
      <c r="G5" s="37">
        <f t="shared" ref="G5:G36" si="2">F5/$F$175</f>
        <v>0.62523913129481024</v>
      </c>
      <c r="H5" s="36">
        <f>F5/B5*100-100</f>
        <v>2.5026779949218962</v>
      </c>
      <c r="I5" s="38">
        <f>F5/D5*100</f>
        <v>19.281197168122155</v>
      </c>
    </row>
    <row r="6" spans="1:11" ht="32.25" customHeight="1" x14ac:dyDescent="0.2">
      <c r="A6" s="20" t="s">
        <v>7</v>
      </c>
      <c r="B6" s="21">
        <f>B7+B8</f>
        <v>30005.5</v>
      </c>
      <c r="C6" s="22">
        <f t="shared" si="0"/>
        <v>0.19246644802209623</v>
      </c>
      <c r="D6" s="21">
        <f>D7</f>
        <v>133675.4</v>
      </c>
      <c r="E6" s="22">
        <f t="shared" si="1"/>
        <v>0.12726268424592171</v>
      </c>
      <c r="F6" s="21">
        <f>F7</f>
        <v>29935.599999999999</v>
      </c>
      <c r="G6" s="22">
        <f t="shared" si="2"/>
        <v>0.15057729655263372</v>
      </c>
      <c r="H6" s="21">
        <f t="shared" ref="H6:H9" si="3">F6/B6*100-100</f>
        <v>-0.23295729116328801</v>
      </c>
      <c r="I6" s="23">
        <f t="shared" ref="I6:I80" si="4">F6/D6*100</f>
        <v>22.394247557890232</v>
      </c>
    </row>
    <row r="7" spans="1:11" ht="45" x14ac:dyDescent="0.2">
      <c r="A7" s="16" t="s">
        <v>9</v>
      </c>
      <c r="B7" s="3">
        <v>30005.5</v>
      </c>
      <c r="C7" s="4">
        <f t="shared" si="0"/>
        <v>0.19246644802209623</v>
      </c>
      <c r="D7" s="3">
        <v>133675.4</v>
      </c>
      <c r="E7" s="4">
        <f t="shared" si="1"/>
        <v>0.12726268424592171</v>
      </c>
      <c r="F7" s="3">
        <v>29935.599999999999</v>
      </c>
      <c r="G7" s="4">
        <f t="shared" si="2"/>
        <v>0.15057729655263372</v>
      </c>
      <c r="H7" s="3">
        <f t="shared" si="3"/>
        <v>-0.23295729116328801</v>
      </c>
      <c r="I7" s="10">
        <f t="shared" si="4"/>
        <v>22.394247557890232</v>
      </c>
    </row>
    <row r="8" spans="1:11" ht="30" hidden="1" x14ac:dyDescent="0.2">
      <c r="A8" s="15" t="s">
        <v>10</v>
      </c>
      <c r="B8" s="3">
        <v>0</v>
      </c>
      <c r="C8" s="4">
        <f t="shared" si="0"/>
        <v>0</v>
      </c>
      <c r="D8" s="3">
        <v>0</v>
      </c>
      <c r="E8" s="4">
        <f t="shared" si="1"/>
        <v>0</v>
      </c>
      <c r="F8" s="3">
        <v>0</v>
      </c>
      <c r="G8" s="4">
        <f t="shared" si="2"/>
        <v>0</v>
      </c>
      <c r="H8" s="3" t="s">
        <v>77</v>
      </c>
      <c r="I8" s="10" t="s">
        <v>86</v>
      </c>
    </row>
    <row r="9" spans="1:11" ht="30" x14ac:dyDescent="0.2">
      <c r="A9" s="44" t="s">
        <v>8</v>
      </c>
      <c r="B9" s="3">
        <f>B10+B11+B12+B14</f>
        <v>80012.399999999994</v>
      </c>
      <c r="C9" s="4">
        <f t="shared" si="0"/>
        <v>0.51322932214837858</v>
      </c>
      <c r="D9" s="3">
        <f>SUM(D10:D14)</f>
        <v>451602.69999999995</v>
      </c>
      <c r="E9" s="4">
        <f t="shared" si="1"/>
        <v>0.4299382819479553</v>
      </c>
      <c r="F9" s="3">
        <f>SUM(F10:F14)</f>
        <v>81330.2</v>
      </c>
      <c r="G9" s="4">
        <f t="shared" si="2"/>
        <v>0.40909424377948034</v>
      </c>
      <c r="H9" s="3">
        <f t="shared" si="3"/>
        <v>1.6469947158190621</v>
      </c>
      <c r="I9" s="10">
        <f t="shared" si="4"/>
        <v>18.009236880116084</v>
      </c>
    </row>
    <row r="10" spans="1:11" ht="45" x14ac:dyDescent="0.2">
      <c r="A10" s="45" t="s">
        <v>11</v>
      </c>
      <c r="B10" s="3">
        <v>79730.7</v>
      </c>
      <c r="C10" s="4">
        <f t="shared" si="0"/>
        <v>0.51142239347170848</v>
      </c>
      <c r="D10" s="3">
        <v>347424.3</v>
      </c>
      <c r="E10" s="4">
        <f t="shared" si="1"/>
        <v>0.33075755890957037</v>
      </c>
      <c r="F10" s="3">
        <v>75987.7</v>
      </c>
      <c r="G10" s="4">
        <f t="shared" si="2"/>
        <v>0.38222124952406383</v>
      </c>
      <c r="H10" s="3">
        <f t="shared" ref="H10:H80" si="5">F10/B10*100-100</f>
        <v>-4.694553039168099</v>
      </c>
      <c r="I10" s="10">
        <f t="shared" si="4"/>
        <v>21.871728603900188</v>
      </c>
    </row>
    <row r="11" spans="1:11" ht="72.75" customHeight="1" x14ac:dyDescent="0.2">
      <c r="A11" s="45" t="s">
        <v>111</v>
      </c>
      <c r="B11" s="3">
        <v>0</v>
      </c>
      <c r="C11" s="4">
        <f t="shared" si="0"/>
        <v>0</v>
      </c>
      <c r="D11" s="3">
        <v>0</v>
      </c>
      <c r="E11" s="4">
        <f t="shared" si="1"/>
        <v>0</v>
      </c>
      <c r="F11" s="3">
        <v>0</v>
      </c>
      <c r="G11" s="4">
        <f t="shared" si="2"/>
        <v>0</v>
      </c>
      <c r="H11" s="3" t="s">
        <v>77</v>
      </c>
      <c r="I11" s="10" t="s">
        <v>77</v>
      </c>
    </row>
    <row r="12" spans="1:11" ht="72.75" customHeight="1" x14ac:dyDescent="0.2">
      <c r="A12" s="45" t="s">
        <v>106</v>
      </c>
      <c r="B12" s="3">
        <v>281.7</v>
      </c>
      <c r="C12" s="4">
        <f t="shared" si="0"/>
        <v>1.8069286766700941E-3</v>
      </c>
      <c r="D12" s="3">
        <v>0</v>
      </c>
      <c r="E12" s="4">
        <f t="shared" si="1"/>
        <v>0</v>
      </c>
      <c r="F12" s="3">
        <v>0</v>
      </c>
      <c r="G12" s="4">
        <f t="shared" si="2"/>
        <v>0</v>
      </c>
      <c r="H12" s="3" t="s">
        <v>77</v>
      </c>
      <c r="I12" s="10" t="e">
        <f t="shared" si="4"/>
        <v>#DIV/0!</v>
      </c>
    </row>
    <row r="13" spans="1:11" ht="59.25" customHeight="1" x14ac:dyDescent="0.2">
      <c r="A13" s="45" t="s">
        <v>152</v>
      </c>
      <c r="B13" s="3">
        <v>0</v>
      </c>
      <c r="C13" s="4">
        <f t="shared" si="0"/>
        <v>0</v>
      </c>
      <c r="D13" s="3">
        <v>72974.3</v>
      </c>
      <c r="E13" s="4">
        <f t="shared" si="1"/>
        <v>6.9473555336039133E-2</v>
      </c>
      <c r="F13" s="3">
        <v>0</v>
      </c>
      <c r="G13" s="4">
        <f t="shared" si="2"/>
        <v>0</v>
      </c>
      <c r="H13" s="3" t="e">
        <f t="shared" si="5"/>
        <v>#DIV/0!</v>
      </c>
      <c r="I13" s="10">
        <f t="shared" si="4"/>
        <v>0</v>
      </c>
    </row>
    <row r="14" spans="1:11" ht="62.25" customHeight="1" x14ac:dyDescent="0.2">
      <c r="A14" s="45" t="s">
        <v>153</v>
      </c>
      <c r="B14" s="3">
        <v>0</v>
      </c>
      <c r="C14" s="4">
        <f t="shared" si="0"/>
        <v>0</v>
      </c>
      <c r="D14" s="3">
        <v>31204.1</v>
      </c>
      <c r="E14" s="4">
        <f t="shared" si="1"/>
        <v>2.9707167702345876E-2</v>
      </c>
      <c r="F14" s="3">
        <v>5342.5</v>
      </c>
      <c r="G14" s="4">
        <f t="shared" si="2"/>
        <v>2.6872994255416484E-2</v>
      </c>
      <c r="H14" s="3" t="e">
        <f t="shared" si="5"/>
        <v>#DIV/0!</v>
      </c>
      <c r="I14" s="10">
        <f t="shared" si="4"/>
        <v>17.121147541508968</v>
      </c>
    </row>
    <row r="15" spans="1:11" ht="30" x14ac:dyDescent="0.2">
      <c r="A15" s="44" t="s">
        <v>13</v>
      </c>
      <c r="B15" s="3">
        <f>SUM(B16:B18)</f>
        <v>4521.1000000000004</v>
      </c>
      <c r="C15" s="4">
        <f t="shared" si="0"/>
        <v>2.900001860167967E-2</v>
      </c>
      <c r="D15" s="3">
        <f>SUM(D16:D19)</f>
        <v>23936.6</v>
      </c>
      <c r="E15" s="4">
        <f t="shared" si="1"/>
        <v>2.2788306357945664E-2</v>
      </c>
      <c r="F15" s="3">
        <f>SUM(F16:F19)</f>
        <v>5257.9</v>
      </c>
      <c r="G15" s="4">
        <f t="shared" si="2"/>
        <v>2.6447452783444889E-2</v>
      </c>
      <c r="H15" s="3">
        <f t="shared" si="5"/>
        <v>16.296918891420219</v>
      </c>
      <c r="I15" s="10">
        <f t="shared" si="4"/>
        <v>21.965943367061318</v>
      </c>
    </row>
    <row r="16" spans="1:11" ht="32.25" customHeight="1" x14ac:dyDescent="0.2">
      <c r="A16" s="45" t="s">
        <v>14</v>
      </c>
      <c r="B16" s="3">
        <v>4521.1000000000004</v>
      </c>
      <c r="C16" s="4">
        <f t="shared" si="0"/>
        <v>2.900001860167967E-2</v>
      </c>
      <c r="D16" s="3">
        <v>23779.599999999999</v>
      </c>
      <c r="E16" s="4">
        <f t="shared" si="1"/>
        <v>2.2638838008297114E-2</v>
      </c>
      <c r="F16" s="3">
        <v>5257.9</v>
      </c>
      <c r="G16" s="4">
        <f t="shared" si="2"/>
        <v>2.6447452783444889E-2</v>
      </c>
      <c r="H16" s="3">
        <f t="shared" si="5"/>
        <v>16.296918891420219</v>
      </c>
      <c r="I16" s="10">
        <f t="shared" si="4"/>
        <v>22.110969065922053</v>
      </c>
    </row>
    <row r="17" spans="1:9" ht="37.5" hidden="1" customHeight="1" x14ac:dyDescent="0.2">
      <c r="A17" s="43" t="s">
        <v>15</v>
      </c>
      <c r="B17" s="3">
        <v>0</v>
      </c>
      <c r="C17" s="4">
        <f t="shared" si="0"/>
        <v>0</v>
      </c>
      <c r="D17" s="3">
        <v>0</v>
      </c>
      <c r="E17" s="4">
        <f t="shared" si="1"/>
        <v>0</v>
      </c>
      <c r="F17" s="3">
        <v>0</v>
      </c>
      <c r="G17" s="4">
        <f t="shared" si="2"/>
        <v>0</v>
      </c>
      <c r="H17" s="3" t="s">
        <v>77</v>
      </c>
      <c r="I17" s="10" t="s">
        <v>86</v>
      </c>
    </row>
    <row r="18" spans="1:9" ht="77.25" customHeight="1" x14ac:dyDescent="0.2">
      <c r="A18" s="45" t="s">
        <v>12</v>
      </c>
      <c r="B18" s="3">
        <v>0</v>
      </c>
      <c r="C18" s="4">
        <f t="shared" si="0"/>
        <v>0</v>
      </c>
      <c r="D18" s="3">
        <v>0</v>
      </c>
      <c r="E18" s="4">
        <f t="shared" si="1"/>
        <v>0</v>
      </c>
      <c r="F18" s="3">
        <v>0</v>
      </c>
      <c r="G18" s="4">
        <f t="shared" si="2"/>
        <v>0</v>
      </c>
      <c r="H18" s="3" t="s">
        <v>86</v>
      </c>
      <c r="I18" s="10" t="s">
        <v>77</v>
      </c>
    </row>
    <row r="19" spans="1:9" ht="33.75" customHeight="1" x14ac:dyDescent="0.2">
      <c r="A19" s="45" t="s">
        <v>15</v>
      </c>
      <c r="B19" s="3">
        <v>0</v>
      </c>
      <c r="C19" s="4">
        <f t="shared" si="0"/>
        <v>0</v>
      </c>
      <c r="D19" s="3">
        <v>157</v>
      </c>
      <c r="E19" s="4">
        <f t="shared" si="1"/>
        <v>1.4946834964854947E-4</v>
      </c>
      <c r="F19" s="3">
        <v>0</v>
      </c>
      <c r="G19" s="4">
        <f t="shared" si="2"/>
        <v>0</v>
      </c>
      <c r="H19" s="3"/>
      <c r="I19" s="10"/>
    </row>
    <row r="20" spans="1:9" ht="15.75" customHeight="1" x14ac:dyDescent="0.2">
      <c r="A20" s="44" t="s">
        <v>16</v>
      </c>
      <c r="B20" s="3">
        <f>SUM(B21:B22)</f>
        <v>14.5</v>
      </c>
      <c r="C20" s="4">
        <f t="shared" si="0"/>
        <v>9.3008398337651277E-5</v>
      </c>
      <c r="D20" s="3">
        <f>SUM(D21:D22)</f>
        <v>115</v>
      </c>
      <c r="E20" s="4">
        <f t="shared" si="1"/>
        <v>1.0948318604830057E-4</v>
      </c>
      <c r="F20" s="3">
        <f>SUM(F21:F22)</f>
        <v>6.8</v>
      </c>
      <c r="G20" s="4">
        <f t="shared" si="2"/>
        <v>3.420427907100273E-5</v>
      </c>
      <c r="H20" s="3" t="s">
        <v>86</v>
      </c>
      <c r="I20" s="10">
        <f t="shared" si="4"/>
        <v>5.9130434782608692</v>
      </c>
    </row>
    <row r="21" spans="1:9" ht="30" customHeight="1" x14ac:dyDescent="0.2">
      <c r="A21" s="45" t="s">
        <v>17</v>
      </c>
      <c r="B21" s="3">
        <v>14.5</v>
      </c>
      <c r="C21" s="4">
        <f t="shared" si="0"/>
        <v>9.3008398337651277E-5</v>
      </c>
      <c r="D21" s="3">
        <v>115</v>
      </c>
      <c r="E21" s="4">
        <f t="shared" si="1"/>
        <v>1.0948318604830057E-4</v>
      </c>
      <c r="F21" s="3">
        <v>6.8</v>
      </c>
      <c r="G21" s="4">
        <f t="shared" si="2"/>
        <v>3.420427907100273E-5</v>
      </c>
      <c r="H21" s="3" t="s">
        <v>86</v>
      </c>
      <c r="I21" s="10">
        <f t="shared" si="4"/>
        <v>5.9130434782608692</v>
      </c>
    </row>
    <row r="22" spans="1:9" ht="51" hidden="1" customHeight="1" x14ac:dyDescent="0.2">
      <c r="A22" s="46" t="s">
        <v>18</v>
      </c>
      <c r="B22" s="3">
        <v>0</v>
      </c>
      <c r="C22" s="4">
        <f t="shared" si="0"/>
        <v>0</v>
      </c>
      <c r="D22" s="3">
        <v>0</v>
      </c>
      <c r="E22" s="4">
        <f t="shared" si="1"/>
        <v>0</v>
      </c>
      <c r="F22" s="3">
        <v>0</v>
      </c>
      <c r="G22" s="4">
        <f t="shared" si="2"/>
        <v>0</v>
      </c>
      <c r="H22" s="3" t="s">
        <v>86</v>
      </c>
      <c r="I22" s="10" t="s">
        <v>86</v>
      </c>
    </row>
    <row r="23" spans="1:9" ht="35.25" customHeight="1" thickBot="1" x14ac:dyDescent="0.25">
      <c r="A23" s="47" t="s">
        <v>55</v>
      </c>
      <c r="B23" s="24">
        <v>6712.6</v>
      </c>
      <c r="C23" s="25">
        <f t="shared" si="0"/>
        <v>4.305711549526331E-2</v>
      </c>
      <c r="D23" s="24">
        <v>35345</v>
      </c>
      <c r="E23" s="25">
        <f t="shared" si="1"/>
        <v>3.3649419225018989E-2</v>
      </c>
      <c r="F23" s="24">
        <v>7770.5</v>
      </c>
      <c r="G23" s="25">
        <f t="shared" si="2"/>
        <v>3.9085933900180399E-2</v>
      </c>
      <c r="H23" s="24">
        <f t="shared" si="5"/>
        <v>15.759914191222464</v>
      </c>
      <c r="I23" s="26">
        <f t="shared" si="4"/>
        <v>21.984722025746215</v>
      </c>
    </row>
    <row r="24" spans="1:9" ht="45" customHeight="1" thickBot="1" x14ac:dyDescent="0.25">
      <c r="A24" s="35" t="s">
        <v>19</v>
      </c>
      <c r="B24" s="36">
        <f>SUM(B25+B30+B35+B40+B38)</f>
        <v>16230.4</v>
      </c>
      <c r="C24" s="37">
        <f t="shared" si="0"/>
        <v>0.10410782816409761</v>
      </c>
      <c r="D24" s="36">
        <f>SUM(D25+D30+D35+D40+D38)</f>
        <v>139408.70000000001</v>
      </c>
      <c r="E24" s="37">
        <f t="shared" si="1"/>
        <v>0.13272094468566714</v>
      </c>
      <c r="F24" s="36">
        <f>SUM(F25+F30+F35+F40+F38)</f>
        <v>31888.399999999998</v>
      </c>
      <c r="G24" s="37">
        <f t="shared" si="2"/>
        <v>0.16039996069525933</v>
      </c>
      <c r="H24" s="36">
        <f t="shared" si="5"/>
        <v>96.473284700315446</v>
      </c>
      <c r="I24" s="38">
        <f t="shared" si="4"/>
        <v>22.874038707770744</v>
      </c>
    </row>
    <row r="25" spans="1:9" ht="45" x14ac:dyDescent="0.2">
      <c r="A25" s="48" t="s">
        <v>20</v>
      </c>
      <c r="B25" s="21">
        <f>SUM(B26:B29)</f>
        <v>6835.7999999999993</v>
      </c>
      <c r="C25" s="22">
        <f t="shared" si="0"/>
        <v>4.3847366162518379E-2</v>
      </c>
      <c r="D25" s="21">
        <f>SUM(D26:D29)</f>
        <v>88572.3</v>
      </c>
      <c r="E25" s="22">
        <f t="shared" si="1"/>
        <v>8.4323283475007768E-2</v>
      </c>
      <c r="F25" s="21">
        <f>SUM(F26:F29)</f>
        <v>19188.699999999997</v>
      </c>
      <c r="G25" s="22">
        <f t="shared" si="2"/>
        <v>9.6519948501433819E-2</v>
      </c>
      <c r="H25" s="21">
        <f t="shared" si="5"/>
        <v>180.70891483074399</v>
      </c>
      <c r="I25" s="23">
        <f t="shared" si="4"/>
        <v>21.664448140107005</v>
      </c>
    </row>
    <row r="26" spans="1:9" ht="30" x14ac:dyDescent="0.2">
      <c r="A26" s="45" t="s">
        <v>21</v>
      </c>
      <c r="B26" s="3">
        <v>1795.4</v>
      </c>
      <c r="C26" s="4">
        <f t="shared" si="0"/>
        <v>1.1516364025890973E-2</v>
      </c>
      <c r="D26" s="3">
        <v>8326.7000000000007</v>
      </c>
      <c r="E26" s="4">
        <f t="shared" si="1"/>
        <v>7.9272490892902999E-3</v>
      </c>
      <c r="F26" s="3">
        <v>2493.9</v>
      </c>
      <c r="G26" s="4">
        <f t="shared" si="2"/>
        <v>1.2544419349290252E-2</v>
      </c>
      <c r="H26" s="3">
        <f t="shared" si="5"/>
        <v>38.904979391778994</v>
      </c>
      <c r="I26" s="10">
        <f t="shared" si="4"/>
        <v>29.95064071000516</v>
      </c>
    </row>
    <row r="27" spans="1:9" ht="15" x14ac:dyDescent="0.2">
      <c r="A27" s="45" t="s">
        <v>22</v>
      </c>
      <c r="B27" s="3">
        <v>5040.3999999999996</v>
      </c>
      <c r="C27" s="4">
        <f t="shared" si="0"/>
        <v>3.2331002136627408E-2</v>
      </c>
      <c r="D27" s="3">
        <v>23287.9</v>
      </c>
      <c r="E27" s="4">
        <f t="shared" si="1"/>
        <v>2.2170725985862772E-2</v>
      </c>
      <c r="F27" s="3">
        <v>5814.9</v>
      </c>
      <c r="G27" s="4">
        <f t="shared" si="2"/>
        <v>2.92491856426432E-2</v>
      </c>
      <c r="H27" s="3">
        <f t="shared" si="5"/>
        <v>15.365843980636456</v>
      </c>
      <c r="I27" s="10">
        <f t="shared" si="4"/>
        <v>24.969619416091614</v>
      </c>
    </row>
    <row r="28" spans="1:9" ht="30.75" customHeight="1" x14ac:dyDescent="0.2">
      <c r="A28" s="45" t="s">
        <v>23</v>
      </c>
      <c r="B28" s="3">
        <v>0</v>
      </c>
      <c r="C28" s="4">
        <f t="shared" si="0"/>
        <v>0</v>
      </c>
      <c r="D28" s="3">
        <v>56957.7</v>
      </c>
      <c r="E28" s="4">
        <f t="shared" si="1"/>
        <v>5.4225308399854684E-2</v>
      </c>
      <c r="F28" s="3">
        <v>10879.9</v>
      </c>
      <c r="G28" s="4">
        <f t="shared" si="2"/>
        <v>5.4726343509500383E-2</v>
      </c>
      <c r="H28" s="3" t="e">
        <f t="shared" si="5"/>
        <v>#DIV/0!</v>
      </c>
      <c r="I28" s="10">
        <f t="shared" si="4"/>
        <v>19.101719346111238</v>
      </c>
    </row>
    <row r="29" spans="1:9" ht="44.25" hidden="1" customHeight="1" x14ac:dyDescent="0.2">
      <c r="A29" s="46" t="s">
        <v>78</v>
      </c>
      <c r="B29" s="3">
        <v>0</v>
      </c>
      <c r="C29" s="4">
        <f t="shared" si="0"/>
        <v>0</v>
      </c>
      <c r="D29" s="3">
        <v>0</v>
      </c>
      <c r="E29" s="4">
        <f t="shared" si="1"/>
        <v>0</v>
      </c>
      <c r="F29" s="3">
        <v>0</v>
      </c>
      <c r="G29" s="4">
        <f t="shared" si="2"/>
        <v>0</v>
      </c>
      <c r="H29" s="3" t="s">
        <v>86</v>
      </c>
      <c r="I29" s="10" t="e">
        <f t="shared" si="4"/>
        <v>#DIV/0!</v>
      </c>
    </row>
    <row r="30" spans="1:9" ht="45" x14ac:dyDescent="0.2">
      <c r="A30" s="44" t="s">
        <v>24</v>
      </c>
      <c r="B30" s="3">
        <f>SUM(B31+B32+B33)</f>
        <v>6811.7</v>
      </c>
      <c r="C30" s="4">
        <f t="shared" si="0"/>
        <v>4.369277979010891E-2</v>
      </c>
      <c r="D30" s="3">
        <f>SUM(D31:D34)</f>
        <v>21170</v>
      </c>
      <c r="E30" s="4">
        <f t="shared" si="1"/>
        <v>2.0154426509934983E-2</v>
      </c>
      <c r="F30" s="3">
        <f>SUM(F31:F34)</f>
        <v>5522.5</v>
      </c>
      <c r="G30" s="4">
        <f t="shared" si="2"/>
        <v>2.7778401642590086E-2</v>
      </c>
      <c r="H30" s="3">
        <f t="shared" si="5"/>
        <v>-18.92625923044173</v>
      </c>
      <c r="I30" s="10">
        <f t="shared" si="4"/>
        <v>26.086443079829948</v>
      </c>
    </row>
    <row r="31" spans="1:9" ht="80.25" customHeight="1" x14ac:dyDescent="0.2">
      <c r="A31" s="45" t="s">
        <v>25</v>
      </c>
      <c r="B31" s="3">
        <v>3509.2</v>
      </c>
      <c r="C31" s="4">
        <f t="shared" si="0"/>
        <v>2.2509315272171437E-2</v>
      </c>
      <c r="D31" s="3">
        <v>21170</v>
      </c>
      <c r="E31" s="4">
        <f t="shared" si="1"/>
        <v>2.0154426509934983E-2</v>
      </c>
      <c r="F31" s="3">
        <v>5522.5</v>
      </c>
      <c r="G31" s="4">
        <f t="shared" si="2"/>
        <v>2.7778401642590086E-2</v>
      </c>
      <c r="H31" s="3">
        <f t="shared" si="5"/>
        <v>57.372050609825607</v>
      </c>
      <c r="I31" s="10">
        <f t="shared" si="4"/>
        <v>26.086443079829948</v>
      </c>
    </row>
    <row r="32" spans="1:9" ht="50.25" customHeight="1" x14ac:dyDescent="0.2">
      <c r="A32" s="45" t="s">
        <v>107</v>
      </c>
      <c r="B32" s="3">
        <v>0</v>
      </c>
      <c r="C32" s="4">
        <f t="shared" si="0"/>
        <v>0</v>
      </c>
      <c r="D32" s="3">
        <v>0</v>
      </c>
      <c r="E32" s="4">
        <f t="shared" si="1"/>
        <v>0</v>
      </c>
      <c r="F32" s="3">
        <v>0</v>
      </c>
      <c r="G32" s="4">
        <f t="shared" si="2"/>
        <v>0</v>
      </c>
      <c r="H32" s="3" t="s">
        <v>77</v>
      </c>
      <c r="I32" s="10" t="e">
        <f t="shared" si="4"/>
        <v>#DIV/0!</v>
      </c>
    </row>
    <row r="33" spans="1:9" ht="33" customHeight="1" x14ac:dyDescent="0.2">
      <c r="A33" s="45" t="s">
        <v>76</v>
      </c>
      <c r="B33" s="3">
        <v>3302.5</v>
      </c>
      <c r="C33" s="4">
        <f t="shared" si="0"/>
        <v>2.1183464517937473E-2</v>
      </c>
      <c r="D33" s="3">
        <v>0</v>
      </c>
      <c r="E33" s="4">
        <f t="shared" si="1"/>
        <v>0</v>
      </c>
      <c r="F33" s="3">
        <v>0</v>
      </c>
      <c r="G33" s="4">
        <f t="shared" si="2"/>
        <v>0</v>
      </c>
      <c r="H33" s="3" t="s">
        <v>86</v>
      </c>
      <c r="I33" s="10" t="s">
        <v>86</v>
      </c>
    </row>
    <row r="34" spans="1:9" ht="56.25" hidden="1" customHeight="1" x14ac:dyDescent="0.2">
      <c r="A34" s="46" t="s">
        <v>57</v>
      </c>
      <c r="B34" s="3">
        <v>0</v>
      </c>
      <c r="C34" s="4">
        <f t="shared" si="0"/>
        <v>0</v>
      </c>
      <c r="D34" s="3">
        <v>0</v>
      </c>
      <c r="E34" s="4">
        <f t="shared" si="1"/>
        <v>0</v>
      </c>
      <c r="F34" s="3">
        <v>0</v>
      </c>
      <c r="G34" s="4">
        <f t="shared" si="2"/>
        <v>0</v>
      </c>
      <c r="H34" s="3" t="s">
        <v>86</v>
      </c>
      <c r="I34" s="10" t="s">
        <v>86</v>
      </c>
    </row>
    <row r="35" spans="1:9" ht="33.75" customHeight="1" x14ac:dyDescent="0.2">
      <c r="A35" s="44" t="s">
        <v>26</v>
      </c>
      <c r="B35" s="3">
        <f>SUM(B36:B37)</f>
        <v>30.5</v>
      </c>
      <c r="C35" s="4">
        <f t="shared" si="0"/>
        <v>1.9563835512402512E-4</v>
      </c>
      <c r="D35" s="3">
        <f>SUM(D36:D37)</f>
        <v>17707.8</v>
      </c>
      <c r="E35" s="4">
        <f t="shared" si="1"/>
        <v>1.6858316190487797E-2</v>
      </c>
      <c r="F35" s="3">
        <f>SUM(F36:F37)</f>
        <v>4458.8</v>
      </c>
      <c r="G35" s="4">
        <f t="shared" si="2"/>
        <v>2.2427946988498086E-2</v>
      </c>
      <c r="H35" s="3">
        <f t="shared" si="5"/>
        <v>14519.016393442624</v>
      </c>
      <c r="I35" s="10">
        <f t="shared" si="4"/>
        <v>25.179864240617135</v>
      </c>
    </row>
    <row r="36" spans="1:9" ht="33" customHeight="1" x14ac:dyDescent="0.2">
      <c r="A36" s="45" t="s">
        <v>27</v>
      </c>
      <c r="B36" s="3">
        <v>30.5</v>
      </c>
      <c r="C36" s="4">
        <f t="shared" si="0"/>
        <v>1.9563835512402512E-4</v>
      </c>
      <c r="D36" s="3">
        <v>17707.8</v>
      </c>
      <c r="E36" s="4">
        <f t="shared" si="1"/>
        <v>1.6858316190487797E-2</v>
      </c>
      <c r="F36" s="3">
        <v>4458.8</v>
      </c>
      <c r="G36" s="4">
        <f t="shared" si="2"/>
        <v>2.2427946988498086E-2</v>
      </c>
      <c r="H36" s="3">
        <f t="shared" si="5"/>
        <v>14519.016393442624</v>
      </c>
      <c r="I36" s="10">
        <f t="shared" si="4"/>
        <v>25.179864240617135</v>
      </c>
    </row>
    <row r="37" spans="1:9" ht="48.75" customHeight="1" x14ac:dyDescent="0.2">
      <c r="A37" s="45" t="s">
        <v>56</v>
      </c>
      <c r="B37" s="3">
        <v>0</v>
      </c>
      <c r="C37" s="4">
        <f t="shared" ref="C37:C68" si="6">SUM(B37/$B$175)</f>
        <v>0</v>
      </c>
      <c r="D37" s="3">
        <v>0</v>
      </c>
      <c r="E37" s="4">
        <f t="shared" ref="E37:E68" si="7">D37/$D$175</f>
        <v>0</v>
      </c>
      <c r="F37" s="3">
        <v>0</v>
      </c>
      <c r="G37" s="4">
        <f t="shared" ref="G37:G68" si="8">F37/$F$175</f>
        <v>0</v>
      </c>
      <c r="H37" s="3" t="s">
        <v>86</v>
      </c>
      <c r="I37" s="10" t="e">
        <f t="shared" si="4"/>
        <v>#DIV/0!</v>
      </c>
    </row>
    <row r="38" spans="1:9" ht="61.5" customHeight="1" x14ac:dyDescent="0.2">
      <c r="A38" s="49" t="s">
        <v>112</v>
      </c>
      <c r="B38" s="3">
        <f>B39</f>
        <v>0</v>
      </c>
      <c r="C38" s="4">
        <f t="shared" si="6"/>
        <v>0</v>
      </c>
      <c r="D38" s="3">
        <f>D39</f>
        <v>0</v>
      </c>
      <c r="E38" s="4">
        <f t="shared" si="7"/>
        <v>0</v>
      </c>
      <c r="F38" s="3">
        <f>F39</f>
        <v>0</v>
      </c>
      <c r="G38" s="4">
        <f t="shared" si="8"/>
        <v>0</v>
      </c>
      <c r="H38" s="3" t="e">
        <f t="shared" si="5"/>
        <v>#DIV/0!</v>
      </c>
      <c r="I38" s="10" t="e">
        <f t="shared" si="4"/>
        <v>#DIV/0!</v>
      </c>
    </row>
    <row r="39" spans="1:9" ht="35.25" customHeight="1" x14ac:dyDescent="0.2">
      <c r="A39" s="45" t="s">
        <v>113</v>
      </c>
      <c r="B39" s="3">
        <v>0</v>
      </c>
      <c r="C39" s="4">
        <f t="shared" si="6"/>
        <v>0</v>
      </c>
      <c r="D39" s="3">
        <v>0</v>
      </c>
      <c r="E39" s="4">
        <f t="shared" si="7"/>
        <v>0</v>
      </c>
      <c r="F39" s="3">
        <v>0</v>
      </c>
      <c r="G39" s="4">
        <f t="shared" si="8"/>
        <v>0</v>
      </c>
      <c r="H39" s="3" t="e">
        <f t="shared" si="5"/>
        <v>#DIV/0!</v>
      </c>
      <c r="I39" s="10" t="e">
        <f t="shared" si="4"/>
        <v>#DIV/0!</v>
      </c>
    </row>
    <row r="40" spans="1:9" ht="31.5" customHeight="1" thickBot="1" x14ac:dyDescent="0.25">
      <c r="A40" s="47" t="s">
        <v>114</v>
      </c>
      <c r="B40" s="24">
        <v>2552.4</v>
      </c>
      <c r="C40" s="25">
        <f t="shared" si="6"/>
        <v>1.6372043856346285E-2</v>
      </c>
      <c r="D40" s="24">
        <v>11958.6</v>
      </c>
      <c r="E40" s="25">
        <f t="shared" si="7"/>
        <v>1.1384918510236585E-2</v>
      </c>
      <c r="F40" s="24">
        <v>2718.4</v>
      </c>
      <c r="G40" s="25">
        <f t="shared" si="8"/>
        <v>1.3673663562737328E-2</v>
      </c>
      <c r="H40" s="24">
        <f t="shared" si="5"/>
        <v>6.5036828083372455</v>
      </c>
      <c r="I40" s="26">
        <f t="shared" si="4"/>
        <v>22.731757898081714</v>
      </c>
    </row>
    <row r="41" spans="1:9" ht="43.5" thickBot="1" x14ac:dyDescent="0.25">
      <c r="A41" s="35" t="s">
        <v>54</v>
      </c>
      <c r="B41" s="36">
        <f>B42</f>
        <v>0</v>
      </c>
      <c r="C41" s="37">
        <f t="shared" si="6"/>
        <v>0</v>
      </c>
      <c r="D41" s="36">
        <f>D42</f>
        <v>256.8</v>
      </c>
      <c r="E41" s="37">
        <f t="shared" si="7"/>
        <v>2.4448071458437902E-4</v>
      </c>
      <c r="F41" s="36">
        <f>F42</f>
        <v>40</v>
      </c>
      <c r="G41" s="37">
        <f t="shared" si="8"/>
        <v>2.012016415941337E-4</v>
      </c>
      <c r="H41" s="36" t="s">
        <v>77</v>
      </c>
      <c r="I41" s="38">
        <f t="shared" si="4"/>
        <v>15.57632398753894</v>
      </c>
    </row>
    <row r="42" spans="1:9" ht="45.75" customHeight="1" thickBot="1" x14ac:dyDescent="0.25">
      <c r="A42" s="28" t="s">
        <v>29</v>
      </c>
      <c r="B42" s="29">
        <v>0</v>
      </c>
      <c r="C42" s="30">
        <f t="shared" si="6"/>
        <v>0</v>
      </c>
      <c r="D42" s="29">
        <v>256.8</v>
      </c>
      <c r="E42" s="30">
        <f t="shared" si="7"/>
        <v>2.4448071458437902E-4</v>
      </c>
      <c r="F42" s="29">
        <v>40</v>
      </c>
      <c r="G42" s="30">
        <f t="shared" si="8"/>
        <v>2.012016415941337E-4</v>
      </c>
      <c r="H42" s="29" t="s">
        <v>77</v>
      </c>
      <c r="I42" s="31">
        <f t="shared" si="4"/>
        <v>15.57632398753894</v>
      </c>
    </row>
    <row r="43" spans="1:9" ht="33.75" customHeight="1" thickBot="1" x14ac:dyDescent="0.25">
      <c r="A43" s="35" t="s">
        <v>30</v>
      </c>
      <c r="B43" s="36">
        <f>SUM(B44+B48+B51+B53)</f>
        <v>2727.4</v>
      </c>
      <c r="C43" s="37">
        <f t="shared" si="6"/>
        <v>1.7494559008697248E-2</v>
      </c>
      <c r="D43" s="36">
        <f>SUM(D44+D48+D51+D53+D56)</f>
        <v>22458.400000000001</v>
      </c>
      <c r="E43" s="37">
        <f t="shared" si="7"/>
        <v>2.1381019004757858E-2</v>
      </c>
      <c r="F43" s="36">
        <f>SUM(F44+F48+F51+F53+F56)</f>
        <v>3139.3999999999996</v>
      </c>
      <c r="G43" s="37">
        <f t="shared" si="8"/>
        <v>1.5791310840515584E-2</v>
      </c>
      <c r="H43" s="36">
        <f t="shared" si="5"/>
        <v>15.105961721786315</v>
      </c>
      <c r="I43" s="38">
        <f t="shared" si="4"/>
        <v>13.978734014889749</v>
      </c>
    </row>
    <row r="44" spans="1:9" ht="30" x14ac:dyDescent="0.2">
      <c r="A44" s="48" t="s">
        <v>31</v>
      </c>
      <c r="B44" s="21">
        <f>SUM(B45:B47)</f>
        <v>2727.4</v>
      </c>
      <c r="C44" s="22">
        <f t="shared" si="6"/>
        <v>1.7494559008697248E-2</v>
      </c>
      <c r="D44" s="21">
        <f>SUM(D45:D47)</f>
        <v>18811.600000000002</v>
      </c>
      <c r="E44" s="22">
        <f t="shared" si="7"/>
        <v>1.7909164371010533E-2</v>
      </c>
      <c r="F44" s="21">
        <f>SUM(F45:F47)</f>
        <v>3139.3999999999996</v>
      </c>
      <c r="G44" s="22">
        <f t="shared" si="8"/>
        <v>1.5791310840515584E-2</v>
      </c>
      <c r="H44" s="21">
        <f t="shared" si="5"/>
        <v>15.105961721786315</v>
      </c>
      <c r="I44" s="23">
        <f t="shared" si="4"/>
        <v>16.688638924918664</v>
      </c>
    </row>
    <row r="45" spans="1:9" ht="36" customHeight="1" x14ac:dyDescent="0.2">
      <c r="A45" s="45" t="s">
        <v>32</v>
      </c>
      <c r="B45" s="3">
        <v>1667.4</v>
      </c>
      <c r="C45" s="4">
        <f t="shared" si="6"/>
        <v>1.0695324371599983E-2</v>
      </c>
      <c r="D45" s="3">
        <v>11836.4</v>
      </c>
      <c r="E45" s="4">
        <f t="shared" si="7"/>
        <v>1.1268580724713954E-2</v>
      </c>
      <c r="F45" s="3">
        <v>1928.8</v>
      </c>
      <c r="G45" s="4">
        <f t="shared" si="8"/>
        <v>9.7019431576691271E-3</v>
      </c>
      <c r="H45" s="3">
        <f t="shared" si="5"/>
        <v>15.67710207508695</v>
      </c>
      <c r="I45" s="10">
        <f t="shared" si="4"/>
        <v>16.29549525193471</v>
      </c>
    </row>
    <row r="46" spans="1:9" ht="30.75" customHeight="1" x14ac:dyDescent="0.2">
      <c r="A46" s="45" t="s">
        <v>33</v>
      </c>
      <c r="B46" s="3">
        <v>1060</v>
      </c>
      <c r="C46" s="4">
        <f t="shared" si="6"/>
        <v>6.7992346370972659E-3</v>
      </c>
      <c r="D46" s="3">
        <v>5066.3</v>
      </c>
      <c r="E46" s="4">
        <f t="shared" si="7"/>
        <v>4.8232579606652627E-3</v>
      </c>
      <c r="F46" s="3">
        <v>1210.5999999999999</v>
      </c>
      <c r="G46" s="4">
        <f t="shared" si="8"/>
        <v>6.0893676828464565E-3</v>
      </c>
      <c r="H46" s="3">
        <f t="shared" si="5"/>
        <v>14.20754716981132</v>
      </c>
      <c r="I46" s="10">
        <f t="shared" si="4"/>
        <v>23.895150306930105</v>
      </c>
    </row>
    <row r="47" spans="1:9" ht="33" customHeight="1" x14ac:dyDescent="0.2">
      <c r="A47" s="45" t="s">
        <v>34</v>
      </c>
      <c r="B47" s="3">
        <v>0</v>
      </c>
      <c r="C47" s="4">
        <f t="shared" si="6"/>
        <v>0</v>
      </c>
      <c r="D47" s="3">
        <v>1908.9</v>
      </c>
      <c r="E47" s="4">
        <f t="shared" si="7"/>
        <v>1.8173256856313129E-3</v>
      </c>
      <c r="F47" s="3">
        <v>0</v>
      </c>
      <c r="G47" s="4">
        <f t="shared" si="8"/>
        <v>0</v>
      </c>
      <c r="H47" s="3" t="e">
        <f t="shared" si="5"/>
        <v>#DIV/0!</v>
      </c>
      <c r="I47" s="10">
        <f t="shared" si="4"/>
        <v>0</v>
      </c>
    </row>
    <row r="48" spans="1:9" ht="60" x14ac:dyDescent="0.2">
      <c r="A48" s="44" t="s">
        <v>154</v>
      </c>
      <c r="B48" s="3">
        <f>SUM(B49:B50)</f>
        <v>0</v>
      </c>
      <c r="C48" s="4">
        <f t="shared" si="6"/>
        <v>0</v>
      </c>
      <c r="D48" s="3">
        <f>SUM(D49:D50)</f>
        <v>5</v>
      </c>
      <c r="E48" s="4">
        <f t="shared" si="7"/>
        <v>4.7601385238391552E-6</v>
      </c>
      <c r="F48" s="3">
        <f>SUM(F49:F50)</f>
        <v>0</v>
      </c>
      <c r="G48" s="4">
        <f t="shared" si="8"/>
        <v>0</v>
      </c>
      <c r="H48" s="3" t="e">
        <f t="shared" si="5"/>
        <v>#DIV/0!</v>
      </c>
      <c r="I48" s="10">
        <f t="shared" si="4"/>
        <v>0</v>
      </c>
    </row>
    <row r="49" spans="1:9" ht="47.25" customHeight="1" x14ac:dyDescent="0.2">
      <c r="A49" s="45" t="s">
        <v>155</v>
      </c>
      <c r="B49" s="3">
        <v>0</v>
      </c>
      <c r="C49" s="4">
        <f t="shared" si="6"/>
        <v>0</v>
      </c>
      <c r="D49" s="3">
        <v>5</v>
      </c>
      <c r="E49" s="4">
        <f t="shared" si="7"/>
        <v>4.7601385238391552E-6</v>
      </c>
      <c r="F49" s="3">
        <v>0</v>
      </c>
      <c r="G49" s="4">
        <f t="shared" si="8"/>
        <v>0</v>
      </c>
      <c r="H49" s="3" t="e">
        <f t="shared" si="5"/>
        <v>#DIV/0!</v>
      </c>
      <c r="I49" s="10">
        <f t="shared" si="4"/>
        <v>0</v>
      </c>
    </row>
    <row r="50" spans="1:9" ht="36.75" hidden="1" customHeight="1" x14ac:dyDescent="0.2">
      <c r="A50" s="46" t="s">
        <v>79</v>
      </c>
      <c r="B50" s="3">
        <v>0</v>
      </c>
      <c r="C50" s="4">
        <f t="shared" si="6"/>
        <v>0</v>
      </c>
      <c r="D50" s="3">
        <v>0</v>
      </c>
      <c r="E50" s="4">
        <f t="shared" si="7"/>
        <v>0</v>
      </c>
      <c r="F50" s="3">
        <v>0</v>
      </c>
      <c r="G50" s="4">
        <f t="shared" si="8"/>
        <v>0</v>
      </c>
      <c r="H50" s="3" t="e">
        <f t="shared" si="5"/>
        <v>#DIV/0!</v>
      </c>
      <c r="I50" s="10" t="e">
        <f t="shared" si="4"/>
        <v>#DIV/0!</v>
      </c>
    </row>
    <row r="51" spans="1:9" ht="30" x14ac:dyDescent="0.2">
      <c r="A51" s="44" t="s">
        <v>156</v>
      </c>
      <c r="B51" s="3">
        <f>SUM(B52)</f>
        <v>0</v>
      </c>
      <c r="C51" s="4">
        <f t="shared" si="6"/>
        <v>0</v>
      </c>
      <c r="D51" s="3">
        <f>SUM(D52)</f>
        <v>3</v>
      </c>
      <c r="E51" s="4">
        <f t="shared" si="7"/>
        <v>2.8560831143034932E-6</v>
      </c>
      <c r="F51" s="3">
        <f>SUM(F52)</f>
        <v>0</v>
      </c>
      <c r="G51" s="4">
        <f t="shared" si="8"/>
        <v>0</v>
      </c>
      <c r="H51" s="3" t="e">
        <f t="shared" si="5"/>
        <v>#DIV/0!</v>
      </c>
      <c r="I51" s="10">
        <f t="shared" si="4"/>
        <v>0</v>
      </c>
    </row>
    <row r="52" spans="1:9" ht="66" customHeight="1" x14ac:dyDescent="0.2">
      <c r="A52" s="45" t="s">
        <v>157</v>
      </c>
      <c r="B52" s="3">
        <v>0</v>
      </c>
      <c r="C52" s="4">
        <f t="shared" si="6"/>
        <v>0</v>
      </c>
      <c r="D52" s="3">
        <v>3</v>
      </c>
      <c r="E52" s="4">
        <f t="shared" si="7"/>
        <v>2.8560831143034932E-6</v>
      </c>
      <c r="F52" s="3">
        <v>0</v>
      </c>
      <c r="G52" s="4">
        <f t="shared" si="8"/>
        <v>0</v>
      </c>
      <c r="H52" s="3" t="e">
        <f t="shared" si="5"/>
        <v>#DIV/0!</v>
      </c>
      <c r="I52" s="10">
        <f t="shared" si="4"/>
        <v>0</v>
      </c>
    </row>
    <row r="53" spans="1:9" ht="18.75" customHeight="1" x14ac:dyDescent="0.2">
      <c r="A53" s="44" t="s">
        <v>115</v>
      </c>
      <c r="B53" s="3">
        <f>B54+B55</f>
        <v>0</v>
      </c>
      <c r="C53" s="4">
        <f t="shared" si="6"/>
        <v>0</v>
      </c>
      <c r="D53" s="3">
        <f>D54+D55</f>
        <v>3636.8</v>
      </c>
      <c r="E53" s="4">
        <f t="shared" si="7"/>
        <v>3.4623343566996482E-3</v>
      </c>
      <c r="F53" s="3">
        <f>F54+F55</f>
        <v>0</v>
      </c>
      <c r="G53" s="4">
        <f t="shared" si="8"/>
        <v>0</v>
      </c>
      <c r="H53" s="3" t="e">
        <f t="shared" si="5"/>
        <v>#DIV/0!</v>
      </c>
      <c r="I53" s="10">
        <f t="shared" si="4"/>
        <v>0</v>
      </c>
    </row>
    <row r="54" spans="1:9" ht="49.5" customHeight="1" x14ac:dyDescent="0.2">
      <c r="A54" s="45" t="s">
        <v>18</v>
      </c>
      <c r="B54" s="3">
        <v>0</v>
      </c>
      <c r="C54" s="4">
        <f t="shared" si="6"/>
        <v>0</v>
      </c>
      <c r="D54" s="3">
        <v>3634.8</v>
      </c>
      <c r="E54" s="4">
        <f t="shared" si="7"/>
        <v>3.4604303012901122E-3</v>
      </c>
      <c r="F54" s="3">
        <v>0</v>
      </c>
      <c r="G54" s="4">
        <f t="shared" si="8"/>
        <v>0</v>
      </c>
      <c r="H54" s="3" t="e">
        <f t="shared" si="5"/>
        <v>#DIV/0!</v>
      </c>
      <c r="I54" s="10">
        <f t="shared" si="4"/>
        <v>0</v>
      </c>
    </row>
    <row r="55" spans="1:9" ht="35.25" customHeight="1" x14ac:dyDescent="0.2">
      <c r="A55" s="45" t="s">
        <v>116</v>
      </c>
      <c r="B55" s="3">
        <v>0</v>
      </c>
      <c r="C55" s="4">
        <f t="shared" si="6"/>
        <v>0</v>
      </c>
      <c r="D55" s="3">
        <v>2</v>
      </c>
      <c r="E55" s="4">
        <f t="shared" si="7"/>
        <v>1.904055409535662E-6</v>
      </c>
      <c r="F55" s="3">
        <v>0</v>
      </c>
      <c r="G55" s="4">
        <f t="shared" si="8"/>
        <v>0</v>
      </c>
      <c r="H55" s="3" t="e">
        <f t="shared" si="5"/>
        <v>#DIV/0!</v>
      </c>
      <c r="I55" s="10">
        <f t="shared" si="4"/>
        <v>0</v>
      </c>
    </row>
    <row r="56" spans="1:9" ht="35.25" customHeight="1" x14ac:dyDescent="0.2">
      <c r="A56" s="49" t="s">
        <v>140</v>
      </c>
      <c r="B56" s="3">
        <f>B57</f>
        <v>0</v>
      </c>
      <c r="C56" s="4">
        <f t="shared" si="6"/>
        <v>0</v>
      </c>
      <c r="D56" s="3">
        <f>D57</f>
        <v>2</v>
      </c>
      <c r="E56" s="4">
        <f t="shared" si="7"/>
        <v>1.904055409535662E-6</v>
      </c>
      <c r="F56" s="3">
        <f>F57</f>
        <v>0</v>
      </c>
      <c r="G56" s="4">
        <f t="shared" si="8"/>
        <v>0</v>
      </c>
      <c r="H56" s="3" t="e">
        <f t="shared" si="5"/>
        <v>#DIV/0!</v>
      </c>
      <c r="I56" s="10">
        <f t="shared" si="4"/>
        <v>0</v>
      </c>
    </row>
    <row r="57" spans="1:9" ht="35.25" customHeight="1" thickBot="1" x14ac:dyDescent="0.25">
      <c r="A57" s="33" t="s">
        <v>35</v>
      </c>
      <c r="B57" s="24">
        <v>0</v>
      </c>
      <c r="C57" s="4">
        <f t="shared" si="6"/>
        <v>0</v>
      </c>
      <c r="D57" s="24">
        <v>2</v>
      </c>
      <c r="E57" s="4">
        <f t="shared" si="7"/>
        <v>1.904055409535662E-6</v>
      </c>
      <c r="F57" s="24">
        <v>0</v>
      </c>
      <c r="G57" s="4">
        <f t="shared" si="8"/>
        <v>0</v>
      </c>
      <c r="H57" s="3" t="e">
        <f t="shared" si="5"/>
        <v>#DIV/0!</v>
      </c>
      <c r="I57" s="10">
        <f t="shared" si="4"/>
        <v>0</v>
      </c>
    </row>
    <row r="58" spans="1:9" ht="45.75" customHeight="1" thickBot="1" x14ac:dyDescent="0.25">
      <c r="A58" s="39" t="s">
        <v>36</v>
      </c>
      <c r="B58" s="36">
        <f>SUM(B59+B61+B63)</f>
        <v>755.9</v>
      </c>
      <c r="C58" s="37">
        <f t="shared" si="6"/>
        <v>4.8486240209262479E-3</v>
      </c>
      <c r="D58" s="36">
        <f>SUM(D59+D61+D63)</f>
        <v>10078.1</v>
      </c>
      <c r="E58" s="37">
        <f t="shared" si="7"/>
        <v>9.5946304114206786E-3</v>
      </c>
      <c r="F58" s="36">
        <f>SUM(F59+F61+F63)</f>
        <v>2323.4</v>
      </c>
      <c r="G58" s="37">
        <f t="shared" si="8"/>
        <v>1.1686797351995256E-2</v>
      </c>
      <c r="H58" s="36">
        <f t="shared" si="5"/>
        <v>207.36869956343435</v>
      </c>
      <c r="I58" s="38">
        <f t="shared" si="4"/>
        <v>23.053948660957918</v>
      </c>
    </row>
    <row r="59" spans="1:9" ht="45" x14ac:dyDescent="0.2">
      <c r="A59" s="48" t="s">
        <v>37</v>
      </c>
      <c r="B59" s="21">
        <f>SUM(B60)</f>
        <v>0</v>
      </c>
      <c r="C59" s="22">
        <f t="shared" si="6"/>
        <v>0</v>
      </c>
      <c r="D59" s="21">
        <f>SUM(D60)</f>
        <v>0</v>
      </c>
      <c r="E59" s="22">
        <f t="shared" si="7"/>
        <v>0</v>
      </c>
      <c r="F59" s="21">
        <f>SUM(F60)</f>
        <v>0</v>
      </c>
      <c r="G59" s="22">
        <f t="shared" si="8"/>
        <v>0</v>
      </c>
      <c r="H59" s="21" t="s">
        <v>86</v>
      </c>
      <c r="I59" s="23" t="e">
        <f t="shared" si="4"/>
        <v>#DIV/0!</v>
      </c>
    </row>
    <row r="60" spans="1:9" ht="33.75" customHeight="1" x14ac:dyDescent="0.2">
      <c r="A60" s="45" t="s">
        <v>38</v>
      </c>
      <c r="B60" s="3">
        <v>0</v>
      </c>
      <c r="C60" s="4">
        <f t="shared" si="6"/>
        <v>0</v>
      </c>
      <c r="D60" s="3">
        <v>0</v>
      </c>
      <c r="E60" s="4">
        <f t="shared" si="7"/>
        <v>0</v>
      </c>
      <c r="F60" s="3">
        <v>0</v>
      </c>
      <c r="G60" s="4">
        <f t="shared" si="8"/>
        <v>0</v>
      </c>
      <c r="H60" s="3" t="s">
        <v>86</v>
      </c>
      <c r="I60" s="10" t="e">
        <f t="shared" si="4"/>
        <v>#DIV/0!</v>
      </c>
    </row>
    <row r="61" spans="1:9" ht="45" x14ac:dyDescent="0.2">
      <c r="A61" s="44" t="s">
        <v>39</v>
      </c>
      <c r="B61" s="3">
        <v>496.2</v>
      </c>
      <c r="C61" s="4">
        <f t="shared" si="6"/>
        <v>3.1828115348374181E-3</v>
      </c>
      <c r="D61" s="3">
        <f>SUM(D62)</f>
        <v>5400</v>
      </c>
      <c r="E61" s="4">
        <f t="shared" si="7"/>
        <v>5.1409496057462879E-3</v>
      </c>
      <c r="F61" s="3">
        <f>SUM(F62)</f>
        <v>821.2</v>
      </c>
      <c r="G61" s="4">
        <f t="shared" si="8"/>
        <v>4.1306697019275656E-3</v>
      </c>
      <c r="H61" s="3">
        <f t="shared" si="5"/>
        <v>65.497783151954877</v>
      </c>
      <c r="I61" s="10">
        <f t="shared" si="4"/>
        <v>15.207407407407409</v>
      </c>
    </row>
    <row r="62" spans="1:9" ht="79.5" customHeight="1" x14ac:dyDescent="0.2">
      <c r="A62" s="45" t="s">
        <v>40</v>
      </c>
      <c r="B62" s="3">
        <v>496.2</v>
      </c>
      <c r="C62" s="4">
        <f t="shared" si="6"/>
        <v>3.1828115348374181E-3</v>
      </c>
      <c r="D62" s="3">
        <v>5400</v>
      </c>
      <c r="E62" s="4">
        <f t="shared" si="7"/>
        <v>5.1409496057462879E-3</v>
      </c>
      <c r="F62" s="3">
        <v>821.2</v>
      </c>
      <c r="G62" s="4">
        <f t="shared" si="8"/>
        <v>4.1306697019275656E-3</v>
      </c>
      <c r="H62" s="3">
        <f t="shared" si="5"/>
        <v>65.497783151954877</v>
      </c>
      <c r="I62" s="10">
        <f t="shared" si="4"/>
        <v>15.207407407407409</v>
      </c>
    </row>
    <row r="63" spans="1:9" ht="30" x14ac:dyDescent="0.2">
      <c r="A63" s="44" t="s">
        <v>41</v>
      </c>
      <c r="B63" s="3">
        <f>SUM(B64)</f>
        <v>259.7</v>
      </c>
      <c r="C63" s="4">
        <f t="shared" si="6"/>
        <v>1.66581248608883E-3</v>
      </c>
      <c r="D63" s="3">
        <f>SUM(D64)</f>
        <v>4678.1000000000004</v>
      </c>
      <c r="E63" s="4">
        <f t="shared" si="7"/>
        <v>4.4536808056743907E-3</v>
      </c>
      <c r="F63" s="3">
        <f>SUM(F64)</f>
        <v>1502.2</v>
      </c>
      <c r="G63" s="4">
        <f t="shared" si="8"/>
        <v>7.5561276500676917E-3</v>
      </c>
      <c r="H63" s="3">
        <f t="shared" si="5"/>
        <v>478.4366576819408</v>
      </c>
      <c r="I63" s="10">
        <f t="shared" si="4"/>
        <v>32.111327248241807</v>
      </c>
    </row>
    <row r="64" spans="1:9" ht="32.25" customHeight="1" thickBot="1" x14ac:dyDescent="0.25">
      <c r="A64" s="33" t="s">
        <v>42</v>
      </c>
      <c r="B64" s="24">
        <v>259.7</v>
      </c>
      <c r="C64" s="25">
        <f t="shared" si="6"/>
        <v>1.66581248608883E-3</v>
      </c>
      <c r="D64" s="24">
        <v>4678.1000000000004</v>
      </c>
      <c r="E64" s="25">
        <f t="shared" si="7"/>
        <v>4.4536808056743907E-3</v>
      </c>
      <c r="F64" s="24">
        <v>1502.2</v>
      </c>
      <c r="G64" s="25">
        <f t="shared" si="8"/>
        <v>7.5561276500676917E-3</v>
      </c>
      <c r="H64" s="24">
        <f t="shared" si="5"/>
        <v>478.4366576819408</v>
      </c>
      <c r="I64" s="26">
        <f t="shared" si="4"/>
        <v>32.111327248241807</v>
      </c>
    </row>
    <row r="65" spans="1:9" ht="43.5" thickBot="1" x14ac:dyDescent="0.25">
      <c r="A65" s="35" t="s">
        <v>43</v>
      </c>
      <c r="B65" s="36">
        <f>SUM(B66:B67)</f>
        <v>1327.2</v>
      </c>
      <c r="C65" s="37">
        <f t="shared" si="6"/>
        <v>8.5131549154297097E-3</v>
      </c>
      <c r="D65" s="36">
        <f>SUM(D66:D67)</f>
        <v>10392.5</v>
      </c>
      <c r="E65" s="37">
        <f t="shared" si="7"/>
        <v>9.8939479217996836E-3</v>
      </c>
      <c r="F65" s="36">
        <f>SUM(F66:F67)</f>
        <v>1704.9</v>
      </c>
      <c r="G65" s="37">
        <f t="shared" si="8"/>
        <v>8.5757169688459641E-3</v>
      </c>
      <c r="H65" s="36">
        <f t="shared" si="5"/>
        <v>28.458408679927658</v>
      </c>
      <c r="I65" s="38">
        <f t="shared" si="4"/>
        <v>16.405099831609334</v>
      </c>
    </row>
    <row r="66" spans="1:9" ht="62.25" customHeight="1" x14ac:dyDescent="0.2">
      <c r="A66" s="50" t="s">
        <v>80</v>
      </c>
      <c r="B66" s="21">
        <v>0</v>
      </c>
      <c r="C66" s="22">
        <f t="shared" si="6"/>
        <v>0</v>
      </c>
      <c r="D66" s="21">
        <v>2452</v>
      </c>
      <c r="E66" s="22">
        <f t="shared" si="7"/>
        <v>2.3343719320907219E-3</v>
      </c>
      <c r="F66" s="21">
        <v>124.9</v>
      </c>
      <c r="G66" s="22">
        <f t="shared" si="8"/>
        <v>6.2825212587768256E-4</v>
      </c>
      <c r="H66" s="21" t="s">
        <v>86</v>
      </c>
      <c r="I66" s="23">
        <f t="shared" si="4"/>
        <v>5.0938009787928218</v>
      </c>
    </row>
    <row r="67" spans="1:9" ht="32.25" customHeight="1" thickBot="1" x14ac:dyDescent="0.25">
      <c r="A67" s="33" t="s">
        <v>28</v>
      </c>
      <c r="B67" s="24">
        <v>1327.2</v>
      </c>
      <c r="C67" s="25">
        <f t="shared" si="6"/>
        <v>8.5131549154297097E-3</v>
      </c>
      <c r="D67" s="24">
        <v>7940.5</v>
      </c>
      <c r="E67" s="25">
        <f t="shared" si="7"/>
        <v>7.5595759897089622E-3</v>
      </c>
      <c r="F67" s="24">
        <v>1580</v>
      </c>
      <c r="G67" s="25">
        <f t="shared" si="8"/>
        <v>7.9474648429682816E-3</v>
      </c>
      <c r="H67" s="24">
        <f t="shared" si="5"/>
        <v>19.047619047619051</v>
      </c>
      <c r="I67" s="26">
        <f t="shared" si="4"/>
        <v>19.897991310370884</v>
      </c>
    </row>
    <row r="68" spans="1:9" ht="15" thickBot="1" x14ac:dyDescent="0.25">
      <c r="A68" s="35" t="s">
        <v>44</v>
      </c>
      <c r="B68" s="36">
        <f>SUM(B69:B70)</f>
        <v>0</v>
      </c>
      <c r="C68" s="37">
        <f t="shared" si="6"/>
        <v>0</v>
      </c>
      <c r="D68" s="36">
        <f>SUM(D69:D70)</f>
        <v>35642.800000000003</v>
      </c>
      <c r="E68" s="37">
        <f t="shared" si="7"/>
        <v>3.3932933075498849E-2</v>
      </c>
      <c r="F68" s="36">
        <f>SUM(F69:F70)</f>
        <v>3842.2</v>
      </c>
      <c r="G68" s="37">
        <f t="shared" si="8"/>
        <v>1.9326423683324514E-2</v>
      </c>
      <c r="H68" s="36" t="e">
        <f t="shared" si="5"/>
        <v>#DIV/0!</v>
      </c>
      <c r="I68" s="38">
        <f t="shared" si="4"/>
        <v>10.779736721020793</v>
      </c>
    </row>
    <row r="69" spans="1:9" ht="18.75" customHeight="1" x14ac:dyDescent="0.2">
      <c r="A69" s="27" t="s">
        <v>45</v>
      </c>
      <c r="B69" s="21">
        <v>0</v>
      </c>
      <c r="C69" s="22">
        <f t="shared" ref="C69:C100" si="9">SUM(B69/$B$175)</f>
        <v>0</v>
      </c>
      <c r="D69" s="21">
        <v>24903.8</v>
      </c>
      <c r="E69" s="22">
        <f t="shared" ref="E69:E100" si="10">D69/$D$175</f>
        <v>2.3709107553997109E-2</v>
      </c>
      <c r="F69" s="21">
        <v>1878.3</v>
      </c>
      <c r="G69" s="22">
        <f t="shared" ref="G69:G100" si="11">F69/$F$175</f>
        <v>9.4479260851565335E-3</v>
      </c>
      <c r="H69" s="21" t="e">
        <f t="shared" si="5"/>
        <v>#DIV/0!</v>
      </c>
      <c r="I69" s="23">
        <f t="shared" si="4"/>
        <v>7.5422224720725346</v>
      </c>
    </row>
    <row r="70" spans="1:9" ht="35.25" customHeight="1" thickBot="1" x14ac:dyDescent="0.25">
      <c r="A70" s="32" t="s">
        <v>89</v>
      </c>
      <c r="B70" s="24">
        <v>0</v>
      </c>
      <c r="C70" s="25">
        <f t="shared" si="9"/>
        <v>0</v>
      </c>
      <c r="D70" s="24">
        <v>10739</v>
      </c>
      <c r="E70" s="25">
        <f t="shared" si="10"/>
        <v>1.0223825521501738E-2</v>
      </c>
      <c r="F70" s="24">
        <v>1963.9</v>
      </c>
      <c r="G70" s="25">
        <f t="shared" si="11"/>
        <v>9.8784975981679804E-3</v>
      </c>
      <c r="H70" s="24" t="e">
        <f t="shared" si="5"/>
        <v>#DIV/0!</v>
      </c>
      <c r="I70" s="26">
        <f t="shared" si="4"/>
        <v>18.287550051215199</v>
      </c>
    </row>
    <row r="71" spans="1:9" ht="48" customHeight="1" thickBot="1" x14ac:dyDescent="0.25">
      <c r="A71" s="35" t="s">
        <v>46</v>
      </c>
      <c r="B71" s="36">
        <f>SUM(B72)</f>
        <v>1.1000000000000001</v>
      </c>
      <c r="C71" s="37">
        <f t="shared" si="9"/>
        <v>7.0558095290632009E-6</v>
      </c>
      <c r="D71" s="36">
        <f>SUM(D72)</f>
        <v>21516.6</v>
      </c>
      <c r="E71" s="37">
        <f t="shared" si="10"/>
        <v>2.0484399312407513E-2</v>
      </c>
      <c r="F71" s="36">
        <f>SUM(F72)</f>
        <v>1459.3000000000002</v>
      </c>
      <c r="G71" s="37">
        <f t="shared" si="11"/>
        <v>7.3403388894579839E-3</v>
      </c>
      <c r="H71" s="36">
        <f t="shared" si="5"/>
        <v>132563.63636363638</v>
      </c>
      <c r="I71" s="38">
        <f t="shared" si="4"/>
        <v>6.7822053670189533</v>
      </c>
    </row>
    <row r="72" spans="1:9" ht="44.25" customHeight="1" x14ac:dyDescent="0.2">
      <c r="A72" s="20" t="s">
        <v>117</v>
      </c>
      <c r="B72" s="21">
        <f>SUM(B73:B75)</f>
        <v>1.1000000000000001</v>
      </c>
      <c r="C72" s="22">
        <f t="shared" si="9"/>
        <v>7.0558095290632009E-6</v>
      </c>
      <c r="D72" s="21">
        <f>SUM(D73:D76)</f>
        <v>21516.6</v>
      </c>
      <c r="E72" s="22">
        <f t="shared" si="10"/>
        <v>2.0484399312407513E-2</v>
      </c>
      <c r="F72" s="21">
        <f>SUM(F73:F76)</f>
        <v>1459.3000000000002</v>
      </c>
      <c r="G72" s="22">
        <f t="shared" si="11"/>
        <v>7.3403388894579839E-3</v>
      </c>
      <c r="H72" s="21">
        <f t="shared" si="5"/>
        <v>132563.63636363638</v>
      </c>
      <c r="I72" s="23">
        <f t="shared" si="4"/>
        <v>6.7822053670189533</v>
      </c>
    </row>
    <row r="73" spans="1:9" ht="32.25" customHeight="1" x14ac:dyDescent="0.2">
      <c r="A73" s="45" t="s">
        <v>90</v>
      </c>
      <c r="B73" s="3">
        <v>1.1000000000000001</v>
      </c>
      <c r="C73" s="4">
        <f t="shared" si="9"/>
        <v>7.0558095290632009E-6</v>
      </c>
      <c r="D73" s="3">
        <v>5144</v>
      </c>
      <c r="E73" s="4">
        <f t="shared" si="10"/>
        <v>4.8972305133257229E-3</v>
      </c>
      <c r="F73" s="3">
        <v>672.7</v>
      </c>
      <c r="G73" s="4">
        <f t="shared" si="11"/>
        <v>3.3837086075093441E-3</v>
      </c>
      <c r="H73" s="3">
        <f t="shared" si="5"/>
        <v>61054.545454545449</v>
      </c>
      <c r="I73" s="10">
        <f t="shared" si="4"/>
        <v>13.077371695178849</v>
      </c>
    </row>
    <row r="74" spans="1:9" ht="36" customHeight="1" x14ac:dyDescent="0.2">
      <c r="A74" s="45" t="s">
        <v>81</v>
      </c>
      <c r="B74" s="3">
        <v>0</v>
      </c>
      <c r="C74" s="4">
        <f t="shared" si="9"/>
        <v>0</v>
      </c>
      <c r="D74" s="3">
        <v>6271.6</v>
      </c>
      <c r="E74" s="4">
        <f t="shared" si="10"/>
        <v>5.9707369532219293E-3</v>
      </c>
      <c r="F74" s="3">
        <v>786.6</v>
      </c>
      <c r="G74" s="4">
        <f t="shared" si="11"/>
        <v>3.9566302819486398E-3</v>
      </c>
      <c r="H74" s="3" t="e">
        <f t="shared" si="5"/>
        <v>#DIV/0!</v>
      </c>
      <c r="I74" s="10">
        <f t="shared" si="4"/>
        <v>12.542253970278717</v>
      </c>
    </row>
    <row r="75" spans="1:9" ht="63" hidden="1" customHeight="1" x14ac:dyDescent="0.2">
      <c r="A75" s="70" t="s">
        <v>82</v>
      </c>
      <c r="B75" s="24">
        <v>0</v>
      </c>
      <c r="C75" s="25">
        <f t="shared" si="9"/>
        <v>0</v>
      </c>
      <c r="D75" s="24">
        <v>0</v>
      </c>
      <c r="E75" s="25">
        <f t="shared" si="10"/>
        <v>0</v>
      </c>
      <c r="F75" s="24">
        <v>0</v>
      </c>
      <c r="G75" s="25">
        <f t="shared" si="11"/>
        <v>0</v>
      </c>
      <c r="H75" s="3" t="e">
        <f t="shared" si="5"/>
        <v>#DIV/0!</v>
      </c>
      <c r="I75" s="26" t="e">
        <f t="shared" si="4"/>
        <v>#DIV/0!</v>
      </c>
    </row>
    <row r="76" spans="1:9" ht="63" customHeight="1" thickBot="1" x14ac:dyDescent="0.25">
      <c r="A76" s="71" t="s">
        <v>158</v>
      </c>
      <c r="B76" s="29">
        <v>0</v>
      </c>
      <c r="C76" s="30">
        <f t="shared" si="9"/>
        <v>0</v>
      </c>
      <c r="D76" s="29">
        <v>10101</v>
      </c>
      <c r="E76" s="30">
        <f t="shared" si="10"/>
        <v>9.6164318458598613E-3</v>
      </c>
      <c r="F76" s="29">
        <v>0</v>
      </c>
      <c r="G76" s="30">
        <f t="shared" si="11"/>
        <v>0</v>
      </c>
      <c r="H76" s="3" t="e">
        <f t="shared" si="5"/>
        <v>#DIV/0!</v>
      </c>
      <c r="I76" s="51">
        <f t="shared" si="4"/>
        <v>0</v>
      </c>
    </row>
    <row r="77" spans="1:9" ht="44.25" customHeight="1" thickBot="1" x14ac:dyDescent="0.25">
      <c r="A77" s="35" t="s">
        <v>47</v>
      </c>
      <c r="B77" s="36">
        <f>SUM(B78+B81)</f>
        <v>2165.8000000000002</v>
      </c>
      <c r="C77" s="37">
        <f t="shared" si="9"/>
        <v>1.3892247525495527E-2</v>
      </c>
      <c r="D77" s="36">
        <f>SUM(D78+D81)</f>
        <v>11332.7</v>
      </c>
      <c r="E77" s="37">
        <f t="shared" si="10"/>
        <v>1.07890443698224E-2</v>
      </c>
      <c r="F77" s="36">
        <f>SUM(F78+F81)</f>
        <v>1192.8</v>
      </c>
      <c r="G77" s="37">
        <f t="shared" si="11"/>
        <v>5.9998329523370669E-3</v>
      </c>
      <c r="H77" s="36">
        <f t="shared" si="5"/>
        <v>-44.9256625727214</v>
      </c>
      <c r="I77" s="38">
        <f t="shared" si="4"/>
        <v>10.525294060550442</v>
      </c>
    </row>
    <row r="78" spans="1:9" ht="37.5" customHeight="1" x14ac:dyDescent="0.2">
      <c r="A78" s="48" t="s">
        <v>48</v>
      </c>
      <c r="B78" s="21">
        <f>SUM(B79:B80)</f>
        <v>1615.6</v>
      </c>
      <c r="C78" s="22">
        <f t="shared" si="9"/>
        <v>1.0363059886504097E-2</v>
      </c>
      <c r="D78" s="21">
        <f>SUM(D79:D80)</f>
        <v>11056.7</v>
      </c>
      <c r="E78" s="22">
        <f t="shared" si="10"/>
        <v>1.0526284723306478E-2</v>
      </c>
      <c r="F78" s="21">
        <f>SUM(F79:F80)</f>
        <v>1192.8</v>
      </c>
      <c r="G78" s="22">
        <f t="shared" si="11"/>
        <v>5.9998329523370669E-3</v>
      </c>
      <c r="H78" s="21">
        <f t="shared" si="5"/>
        <v>-26.169844020797228</v>
      </c>
      <c r="I78" s="23">
        <f t="shared" si="4"/>
        <v>10.788028977904798</v>
      </c>
    </row>
    <row r="79" spans="1:9" ht="30" customHeight="1" x14ac:dyDescent="0.2">
      <c r="A79" s="45" t="s">
        <v>49</v>
      </c>
      <c r="B79" s="3">
        <v>0</v>
      </c>
      <c r="C79" s="4">
        <f t="shared" si="9"/>
        <v>0</v>
      </c>
      <c r="D79" s="3">
        <v>0</v>
      </c>
      <c r="E79" s="4">
        <f t="shared" si="10"/>
        <v>0</v>
      </c>
      <c r="F79" s="3">
        <v>0</v>
      </c>
      <c r="G79" s="4">
        <f t="shared" si="11"/>
        <v>0</v>
      </c>
      <c r="H79" s="3" t="s">
        <v>86</v>
      </c>
      <c r="I79" s="10" t="s">
        <v>86</v>
      </c>
    </row>
    <row r="80" spans="1:9" ht="33.75" customHeight="1" x14ac:dyDescent="0.2">
      <c r="A80" s="45" t="s">
        <v>50</v>
      </c>
      <c r="B80" s="3">
        <v>1615.6</v>
      </c>
      <c r="C80" s="4">
        <f t="shared" si="9"/>
        <v>1.0363059886504097E-2</v>
      </c>
      <c r="D80" s="3">
        <v>11056.7</v>
      </c>
      <c r="E80" s="4">
        <f t="shared" si="10"/>
        <v>1.0526284723306478E-2</v>
      </c>
      <c r="F80" s="3">
        <v>1192.8</v>
      </c>
      <c r="G80" s="4">
        <f t="shared" si="11"/>
        <v>5.9998329523370669E-3</v>
      </c>
      <c r="H80" s="3">
        <f t="shared" si="5"/>
        <v>-26.169844020797228</v>
      </c>
      <c r="I80" s="10">
        <f t="shared" si="4"/>
        <v>10.788028977904798</v>
      </c>
    </row>
    <row r="81" spans="1:9" ht="30" x14ac:dyDescent="0.2">
      <c r="A81" s="44" t="s">
        <v>51</v>
      </c>
      <c r="B81" s="3">
        <f>SUM(B82:B83)</f>
        <v>550.20000000000005</v>
      </c>
      <c r="C81" s="4">
        <f t="shared" si="9"/>
        <v>3.5291876389914301E-3</v>
      </c>
      <c r="D81" s="3">
        <f>SUM(D82:D83)</f>
        <v>276</v>
      </c>
      <c r="E81" s="4">
        <f t="shared" si="10"/>
        <v>2.6275964651592136E-4</v>
      </c>
      <c r="F81" s="3">
        <f>SUM(F82:F83)</f>
        <v>0</v>
      </c>
      <c r="G81" s="4">
        <f t="shared" si="11"/>
        <v>0</v>
      </c>
      <c r="H81" s="3">
        <f t="shared" ref="H81:H160" si="12">F81/B81*100-100</f>
        <v>-100</v>
      </c>
      <c r="I81" s="10">
        <f t="shared" ref="I81:I160" si="13">F81/D81*100</f>
        <v>0</v>
      </c>
    </row>
    <row r="82" spans="1:9" ht="30" x14ac:dyDescent="0.2">
      <c r="A82" s="45" t="s">
        <v>52</v>
      </c>
      <c r="B82" s="3">
        <v>0</v>
      </c>
      <c r="C82" s="4">
        <f t="shared" si="9"/>
        <v>0</v>
      </c>
      <c r="D82" s="3">
        <v>276</v>
      </c>
      <c r="E82" s="4">
        <f t="shared" si="10"/>
        <v>2.6275964651592136E-4</v>
      </c>
      <c r="F82" s="3">
        <v>0</v>
      </c>
      <c r="G82" s="4">
        <f t="shared" si="11"/>
        <v>0</v>
      </c>
      <c r="H82" s="3" t="e">
        <f t="shared" si="12"/>
        <v>#DIV/0!</v>
      </c>
      <c r="I82" s="10">
        <f t="shared" si="13"/>
        <v>0</v>
      </c>
    </row>
    <row r="83" spans="1:9" ht="30.75" thickBot="1" x14ac:dyDescent="0.25">
      <c r="A83" s="33" t="s">
        <v>53</v>
      </c>
      <c r="B83" s="24">
        <v>550.20000000000005</v>
      </c>
      <c r="C83" s="25">
        <f t="shared" si="9"/>
        <v>3.5291876389914301E-3</v>
      </c>
      <c r="D83" s="24">
        <v>0</v>
      </c>
      <c r="E83" s="25">
        <f t="shared" si="10"/>
        <v>0</v>
      </c>
      <c r="F83" s="24">
        <v>0</v>
      </c>
      <c r="G83" s="25">
        <f t="shared" si="11"/>
        <v>0</v>
      </c>
      <c r="H83" s="24">
        <f t="shared" si="12"/>
        <v>-100</v>
      </c>
      <c r="I83" s="26" t="e">
        <f t="shared" si="13"/>
        <v>#DIV/0!</v>
      </c>
    </row>
    <row r="84" spans="1:9" ht="15" thickBot="1" x14ac:dyDescent="0.25">
      <c r="A84" s="35" t="s">
        <v>85</v>
      </c>
      <c r="B84" s="36">
        <f>B85+B117</f>
        <v>11425.999999999998</v>
      </c>
      <c r="C84" s="37">
        <f t="shared" si="9"/>
        <v>7.3290617890069201E-2</v>
      </c>
      <c r="D84" s="36">
        <f>SUM(D85+D117)</f>
        <v>104045.6</v>
      </c>
      <c r="E84" s="37">
        <f t="shared" si="10"/>
        <v>9.905429375919185E-2</v>
      </c>
      <c r="F84" s="36">
        <f>F85+F117</f>
        <v>21391.235000000001</v>
      </c>
      <c r="G84" s="37">
        <f t="shared" si="11"/>
        <v>0.10759878994314723</v>
      </c>
      <c r="H84" s="36">
        <f t="shared" si="12"/>
        <v>87.2154297216874</v>
      </c>
      <c r="I84" s="38">
        <f t="shared" si="13"/>
        <v>20.559480650791574</v>
      </c>
    </row>
    <row r="85" spans="1:9" ht="15" x14ac:dyDescent="0.2">
      <c r="A85" s="20" t="s">
        <v>88</v>
      </c>
      <c r="B85" s="21">
        <f>SUM(B86:B116)</f>
        <v>748.80000000000007</v>
      </c>
      <c r="C85" s="22">
        <f t="shared" si="9"/>
        <v>4.8030819776022958E-3</v>
      </c>
      <c r="D85" s="21">
        <f>SUM(D86:D116)</f>
        <v>23819.200000000001</v>
      </c>
      <c r="E85" s="22">
        <f t="shared" si="10"/>
        <v>2.2676538305405922E-2</v>
      </c>
      <c r="F85" s="21">
        <f>SUM(F86:F116)</f>
        <v>1718.56</v>
      </c>
      <c r="G85" s="22">
        <f t="shared" si="11"/>
        <v>8.6444273294503608E-3</v>
      </c>
      <c r="H85" s="21">
        <f t="shared" si="12"/>
        <v>129.508547008547</v>
      </c>
      <c r="I85" s="23">
        <f t="shared" si="13"/>
        <v>7.2150198159467998</v>
      </c>
    </row>
    <row r="86" spans="1:9" ht="90" x14ac:dyDescent="0.2">
      <c r="A86" s="52" t="s">
        <v>143</v>
      </c>
      <c r="B86" s="21">
        <v>0</v>
      </c>
      <c r="C86" s="22">
        <f t="shared" si="9"/>
        <v>0</v>
      </c>
      <c r="D86" s="21">
        <v>0</v>
      </c>
      <c r="E86" s="22">
        <f t="shared" si="10"/>
        <v>0</v>
      </c>
      <c r="F86" s="21">
        <v>0</v>
      </c>
      <c r="G86" s="22">
        <f t="shared" si="11"/>
        <v>0</v>
      </c>
      <c r="H86" s="21" t="e">
        <f t="shared" si="12"/>
        <v>#DIV/0!</v>
      </c>
      <c r="I86" s="23" t="e">
        <f t="shared" si="13"/>
        <v>#DIV/0!</v>
      </c>
    </row>
    <row r="87" spans="1:9" ht="75" x14ac:dyDescent="0.2">
      <c r="A87" s="40" t="s">
        <v>59</v>
      </c>
      <c r="B87" s="3">
        <v>156.1</v>
      </c>
      <c r="C87" s="4">
        <f t="shared" si="9"/>
        <v>1.0012835158970596E-3</v>
      </c>
      <c r="D87" s="3">
        <v>548</v>
      </c>
      <c r="E87" s="4">
        <f t="shared" si="10"/>
        <v>5.2171118221277135E-4</v>
      </c>
      <c r="F87" s="3">
        <v>135</v>
      </c>
      <c r="G87" s="4">
        <f t="shared" si="11"/>
        <v>6.7905554038020122E-4</v>
      </c>
      <c r="H87" s="3">
        <f t="shared" si="12"/>
        <v>-13.51697629724535</v>
      </c>
      <c r="I87" s="10">
        <f t="shared" si="13"/>
        <v>24.635036496350367</v>
      </c>
    </row>
    <row r="88" spans="1:9" ht="60" x14ac:dyDescent="0.2">
      <c r="A88" s="40" t="s">
        <v>60</v>
      </c>
      <c r="B88" s="3">
        <v>0</v>
      </c>
      <c r="C88" s="4">
        <f t="shared" si="9"/>
        <v>0</v>
      </c>
      <c r="D88" s="3">
        <v>1521.7</v>
      </c>
      <c r="E88" s="4">
        <f t="shared" si="10"/>
        <v>1.4487005583452084E-3</v>
      </c>
      <c r="F88" s="3">
        <v>0</v>
      </c>
      <c r="G88" s="4">
        <f t="shared" si="11"/>
        <v>0</v>
      </c>
      <c r="H88" s="3" t="s">
        <v>77</v>
      </c>
      <c r="I88" s="10">
        <f t="shared" si="13"/>
        <v>0</v>
      </c>
    </row>
    <row r="89" spans="1:9" ht="60" x14ac:dyDescent="0.2">
      <c r="A89" s="40" t="s">
        <v>61</v>
      </c>
      <c r="B89" s="3">
        <v>143</v>
      </c>
      <c r="C89" s="4">
        <f t="shared" si="9"/>
        <v>9.1725523877821602E-4</v>
      </c>
      <c r="D89" s="3">
        <v>595.9</v>
      </c>
      <c r="E89" s="4">
        <f t="shared" si="10"/>
        <v>5.6731330927115053E-4</v>
      </c>
      <c r="F89" s="3">
        <v>149</v>
      </c>
      <c r="G89" s="4">
        <f t="shared" si="11"/>
        <v>7.4947611493814809E-4</v>
      </c>
      <c r="H89" s="3">
        <f t="shared" si="12"/>
        <v>4.1958041958041861</v>
      </c>
      <c r="I89" s="10">
        <f t="shared" si="13"/>
        <v>25.004195334787717</v>
      </c>
    </row>
    <row r="90" spans="1:9" ht="45" x14ac:dyDescent="0.2">
      <c r="A90" s="40" t="s">
        <v>62</v>
      </c>
      <c r="B90" s="3">
        <v>6.7</v>
      </c>
      <c r="C90" s="4">
        <f t="shared" si="9"/>
        <v>4.2976294404294037E-5</v>
      </c>
      <c r="D90" s="3">
        <v>33.1</v>
      </c>
      <c r="E90" s="4">
        <f t="shared" si="10"/>
        <v>3.1512117027815206E-5</v>
      </c>
      <c r="F90" s="3">
        <v>4.3</v>
      </c>
      <c r="G90" s="4">
        <f t="shared" si="11"/>
        <v>2.1629176471369374E-5</v>
      </c>
      <c r="H90" s="3">
        <f t="shared" si="12"/>
        <v>-35.820895522388057</v>
      </c>
      <c r="I90" s="10">
        <f t="shared" si="13"/>
        <v>12.990936555891238</v>
      </c>
    </row>
    <row r="91" spans="1:9" ht="50.25" customHeight="1" x14ac:dyDescent="0.2">
      <c r="A91" s="40" t="s">
        <v>63</v>
      </c>
      <c r="B91" s="3">
        <v>334.9</v>
      </c>
      <c r="C91" s="4">
        <f t="shared" si="9"/>
        <v>2.1481732829847868E-3</v>
      </c>
      <c r="D91" s="3">
        <v>1563</v>
      </c>
      <c r="E91" s="4">
        <f t="shared" si="10"/>
        <v>1.48801930255212E-3</v>
      </c>
      <c r="F91" s="3">
        <v>161.30000000000001</v>
      </c>
      <c r="G91" s="4">
        <f t="shared" si="11"/>
        <v>8.1134561972834426E-4</v>
      </c>
      <c r="H91" s="3">
        <f t="shared" si="12"/>
        <v>-51.836369065392645</v>
      </c>
      <c r="I91" s="10">
        <f t="shared" si="13"/>
        <v>10.319897632757518</v>
      </c>
    </row>
    <row r="92" spans="1:9" ht="33.75" customHeight="1" x14ac:dyDescent="0.2">
      <c r="A92" s="40" t="s">
        <v>146</v>
      </c>
      <c r="B92" s="3">
        <v>0</v>
      </c>
      <c r="C92" s="4">
        <f t="shared" si="9"/>
        <v>0</v>
      </c>
      <c r="D92" s="3">
        <v>0</v>
      </c>
      <c r="E92" s="4">
        <f t="shared" si="10"/>
        <v>0</v>
      </c>
      <c r="F92" s="3">
        <v>0</v>
      </c>
      <c r="G92" s="4">
        <f t="shared" si="11"/>
        <v>0</v>
      </c>
      <c r="H92" s="3" t="s">
        <v>86</v>
      </c>
      <c r="I92" s="10" t="e">
        <f t="shared" si="13"/>
        <v>#DIV/0!</v>
      </c>
    </row>
    <row r="93" spans="1:9" ht="35.25" hidden="1" customHeight="1" x14ac:dyDescent="0.2">
      <c r="A93" s="40" t="s">
        <v>83</v>
      </c>
      <c r="B93" s="3">
        <v>0</v>
      </c>
      <c r="C93" s="4">
        <f t="shared" si="9"/>
        <v>0</v>
      </c>
      <c r="D93" s="3">
        <v>0</v>
      </c>
      <c r="E93" s="4">
        <f t="shared" si="10"/>
        <v>0</v>
      </c>
      <c r="F93" s="3">
        <v>0</v>
      </c>
      <c r="G93" s="4">
        <f t="shared" si="11"/>
        <v>0</v>
      </c>
      <c r="H93" s="3" t="s">
        <v>86</v>
      </c>
      <c r="I93" s="10" t="e">
        <f t="shared" si="13"/>
        <v>#DIV/0!</v>
      </c>
    </row>
    <row r="94" spans="1:9" ht="63.75" customHeight="1" x14ac:dyDescent="0.2">
      <c r="A94" s="40" t="s">
        <v>84</v>
      </c>
      <c r="B94" s="3">
        <v>0</v>
      </c>
      <c r="C94" s="4">
        <f t="shared" si="9"/>
        <v>0</v>
      </c>
      <c r="D94" s="3">
        <v>0</v>
      </c>
      <c r="E94" s="4">
        <f t="shared" si="10"/>
        <v>0</v>
      </c>
      <c r="F94" s="3">
        <v>0</v>
      </c>
      <c r="G94" s="4">
        <f t="shared" si="11"/>
        <v>0</v>
      </c>
      <c r="H94" s="3" t="s">
        <v>86</v>
      </c>
      <c r="I94" s="10" t="e">
        <f t="shared" si="13"/>
        <v>#DIV/0!</v>
      </c>
    </row>
    <row r="95" spans="1:9" ht="30" x14ac:dyDescent="0.2">
      <c r="A95" s="40" t="s">
        <v>64</v>
      </c>
      <c r="B95" s="3">
        <v>0</v>
      </c>
      <c r="C95" s="4">
        <f t="shared" si="9"/>
        <v>0</v>
      </c>
      <c r="D95" s="34">
        <v>972.3</v>
      </c>
      <c r="E95" s="4">
        <f t="shared" si="10"/>
        <v>9.2565653734576203E-4</v>
      </c>
      <c r="F95" s="3">
        <v>51.4</v>
      </c>
      <c r="G95" s="4">
        <f t="shared" si="11"/>
        <v>2.5854410944846183E-4</v>
      </c>
      <c r="H95" s="3" t="e">
        <f t="shared" si="12"/>
        <v>#DIV/0!</v>
      </c>
      <c r="I95" s="10">
        <f t="shared" si="13"/>
        <v>5.2864342281188934</v>
      </c>
    </row>
    <row r="96" spans="1:9" ht="60" x14ac:dyDescent="0.2">
      <c r="A96" s="40" t="s">
        <v>65</v>
      </c>
      <c r="B96" s="3">
        <v>0.2</v>
      </c>
      <c r="C96" s="4">
        <f t="shared" si="9"/>
        <v>1.2828744598296728E-6</v>
      </c>
      <c r="D96" s="3">
        <v>1.8</v>
      </c>
      <c r="E96" s="4">
        <f t="shared" si="10"/>
        <v>1.7136498685820959E-6</v>
      </c>
      <c r="F96" s="3">
        <v>1.8</v>
      </c>
      <c r="G96" s="4">
        <f t="shared" si="11"/>
        <v>9.0540738717360175E-6</v>
      </c>
      <c r="H96" s="3" t="s">
        <v>86</v>
      </c>
      <c r="I96" s="10">
        <f t="shared" si="13"/>
        <v>100</v>
      </c>
    </row>
    <row r="97" spans="1:9" ht="29.25" customHeight="1" x14ac:dyDescent="0.2">
      <c r="A97" s="40" t="s">
        <v>139</v>
      </c>
      <c r="B97" s="3">
        <v>0</v>
      </c>
      <c r="C97" s="4">
        <f t="shared" si="9"/>
        <v>0</v>
      </c>
      <c r="D97" s="3">
        <v>6</v>
      </c>
      <c r="E97" s="4">
        <f t="shared" si="10"/>
        <v>5.7121662286069864E-6</v>
      </c>
      <c r="F97" s="3">
        <v>0</v>
      </c>
      <c r="G97" s="4">
        <f t="shared" si="11"/>
        <v>0</v>
      </c>
      <c r="H97" s="3" t="s">
        <v>86</v>
      </c>
      <c r="I97" s="10" t="s">
        <v>86</v>
      </c>
    </row>
    <row r="98" spans="1:9" ht="22.5" customHeight="1" x14ac:dyDescent="0.2">
      <c r="A98" s="40" t="s">
        <v>66</v>
      </c>
      <c r="B98" s="3">
        <v>62.9</v>
      </c>
      <c r="C98" s="4">
        <f t="shared" si="9"/>
        <v>4.034640176164321E-4</v>
      </c>
      <c r="D98" s="3">
        <v>362</v>
      </c>
      <c r="E98" s="4">
        <f t="shared" si="10"/>
        <v>3.4463402912595482E-4</v>
      </c>
      <c r="F98" s="3">
        <v>123.6</v>
      </c>
      <c r="G98" s="4">
        <f t="shared" si="11"/>
        <v>6.2171307252587309E-4</v>
      </c>
      <c r="H98" s="3">
        <f t="shared" si="12"/>
        <v>96.502384737678852</v>
      </c>
      <c r="I98" s="10">
        <f t="shared" si="13"/>
        <v>34.143646408839778</v>
      </c>
    </row>
    <row r="99" spans="1:9" ht="15" x14ac:dyDescent="0.2">
      <c r="A99" s="40" t="s">
        <v>91</v>
      </c>
      <c r="B99" s="3">
        <v>0</v>
      </c>
      <c r="C99" s="4">
        <f t="shared" si="9"/>
        <v>0</v>
      </c>
      <c r="D99" s="3">
        <v>0</v>
      </c>
      <c r="E99" s="4">
        <f t="shared" si="10"/>
        <v>0</v>
      </c>
      <c r="F99" s="3">
        <v>0</v>
      </c>
      <c r="G99" s="4">
        <f t="shared" si="11"/>
        <v>0</v>
      </c>
      <c r="H99" s="3" t="s">
        <v>77</v>
      </c>
      <c r="I99" s="10" t="e">
        <f t="shared" si="13"/>
        <v>#DIV/0!</v>
      </c>
    </row>
    <row r="100" spans="1:9" ht="19.5" customHeight="1" x14ac:dyDescent="0.2">
      <c r="A100" s="40" t="s">
        <v>92</v>
      </c>
      <c r="B100" s="3">
        <v>0</v>
      </c>
      <c r="C100" s="4">
        <f t="shared" si="9"/>
        <v>0</v>
      </c>
      <c r="D100" s="3">
        <v>0</v>
      </c>
      <c r="E100" s="4">
        <f t="shared" si="10"/>
        <v>0</v>
      </c>
      <c r="F100" s="3">
        <v>0</v>
      </c>
      <c r="G100" s="4">
        <f t="shared" si="11"/>
        <v>0</v>
      </c>
      <c r="H100" s="3" t="s">
        <v>77</v>
      </c>
      <c r="I100" s="10" t="e">
        <f t="shared" si="13"/>
        <v>#DIV/0!</v>
      </c>
    </row>
    <row r="101" spans="1:9" ht="30" x14ac:dyDescent="0.2">
      <c r="A101" s="40" t="s">
        <v>67</v>
      </c>
      <c r="B101" s="3">
        <v>0</v>
      </c>
      <c r="C101" s="4">
        <f t="shared" ref="C101:C132" si="14">SUM(B101/$B$175)</f>
        <v>0</v>
      </c>
      <c r="D101" s="3">
        <v>309</v>
      </c>
      <c r="E101" s="4">
        <f t="shared" ref="E101:E132" si="15">D101/$D$175</f>
        <v>2.941765607732598E-4</v>
      </c>
      <c r="F101" s="3">
        <v>0</v>
      </c>
      <c r="G101" s="4">
        <f t="shared" ref="G101:G132" si="16">F101/$F$175</f>
        <v>0</v>
      </c>
      <c r="H101" s="3" t="s">
        <v>77</v>
      </c>
      <c r="I101" s="10">
        <f t="shared" si="13"/>
        <v>0</v>
      </c>
    </row>
    <row r="102" spans="1:9" ht="45" x14ac:dyDescent="0.2">
      <c r="A102" s="40" t="s">
        <v>68</v>
      </c>
      <c r="B102" s="3">
        <v>0</v>
      </c>
      <c r="C102" s="4">
        <f t="shared" si="14"/>
        <v>0</v>
      </c>
      <c r="D102" s="3">
        <v>894.6</v>
      </c>
      <c r="E102" s="4">
        <f t="shared" si="15"/>
        <v>8.5168398468530172E-4</v>
      </c>
      <c r="F102" s="3">
        <v>0</v>
      </c>
      <c r="G102" s="4">
        <f t="shared" si="16"/>
        <v>0</v>
      </c>
      <c r="H102" s="3" t="s">
        <v>77</v>
      </c>
      <c r="I102" s="10">
        <f t="shared" si="13"/>
        <v>0</v>
      </c>
    </row>
    <row r="103" spans="1:9" ht="33" customHeight="1" x14ac:dyDescent="0.2">
      <c r="A103" s="40" t="s">
        <v>159</v>
      </c>
      <c r="B103" s="3">
        <v>0</v>
      </c>
      <c r="C103" s="4">
        <f t="shared" si="14"/>
        <v>0</v>
      </c>
      <c r="D103" s="3">
        <v>6248.8</v>
      </c>
      <c r="E103" s="4">
        <f t="shared" si="15"/>
        <v>5.9490307215532227E-3</v>
      </c>
      <c r="F103" s="3">
        <v>0</v>
      </c>
      <c r="G103" s="4">
        <f t="shared" si="16"/>
        <v>0</v>
      </c>
      <c r="H103" s="3" t="e">
        <f t="shared" si="12"/>
        <v>#DIV/0!</v>
      </c>
      <c r="I103" s="10">
        <f t="shared" si="13"/>
        <v>0</v>
      </c>
    </row>
    <row r="104" spans="1:9" ht="30" x14ac:dyDescent="0.2">
      <c r="A104" s="40" t="s">
        <v>69</v>
      </c>
      <c r="B104" s="3">
        <v>45</v>
      </c>
      <c r="C104" s="4">
        <f t="shared" si="14"/>
        <v>2.8864675346167639E-4</v>
      </c>
      <c r="D104" s="3">
        <v>1839.7</v>
      </c>
      <c r="E104" s="4">
        <f t="shared" si="15"/>
        <v>1.7514453684613787E-3</v>
      </c>
      <c r="F104" s="3">
        <v>554.1</v>
      </c>
      <c r="G104" s="4">
        <f t="shared" si="16"/>
        <v>2.7871457401827371E-3</v>
      </c>
      <c r="H104" s="3">
        <f t="shared" si="12"/>
        <v>1131.3333333333335</v>
      </c>
      <c r="I104" s="10">
        <f t="shared" si="13"/>
        <v>30.119041148013263</v>
      </c>
    </row>
    <row r="105" spans="1:9" ht="30" x14ac:dyDescent="0.2">
      <c r="A105" s="40" t="s">
        <v>147</v>
      </c>
      <c r="B105" s="3">
        <v>0</v>
      </c>
      <c r="C105" s="4">
        <f t="shared" si="14"/>
        <v>0</v>
      </c>
      <c r="D105" s="3">
        <v>0</v>
      </c>
      <c r="E105" s="4">
        <f t="shared" si="15"/>
        <v>0</v>
      </c>
      <c r="F105" s="3">
        <v>0</v>
      </c>
      <c r="G105" s="4">
        <f t="shared" si="16"/>
        <v>0</v>
      </c>
      <c r="H105" s="3" t="s">
        <v>77</v>
      </c>
      <c r="I105" s="10" t="s">
        <v>86</v>
      </c>
    </row>
    <row r="106" spans="1:9" ht="15" x14ac:dyDescent="0.2">
      <c r="A106" s="40" t="s">
        <v>93</v>
      </c>
      <c r="B106" s="3">
        <v>0</v>
      </c>
      <c r="C106" s="4">
        <f t="shared" si="14"/>
        <v>0</v>
      </c>
      <c r="D106" s="3">
        <v>411</v>
      </c>
      <c r="E106" s="4">
        <f t="shared" si="15"/>
        <v>3.9128338665957857E-4</v>
      </c>
      <c r="F106" s="3">
        <v>145.06</v>
      </c>
      <c r="G106" s="4">
        <f t="shared" si="16"/>
        <v>7.2965775324112592E-4</v>
      </c>
      <c r="H106" s="3" t="s">
        <v>86</v>
      </c>
      <c r="I106" s="10">
        <f t="shared" si="13"/>
        <v>35.29440389294404</v>
      </c>
    </row>
    <row r="107" spans="1:9" ht="30" x14ac:dyDescent="0.2">
      <c r="A107" s="40" t="s">
        <v>70</v>
      </c>
      <c r="B107" s="3">
        <v>0</v>
      </c>
      <c r="C107" s="4">
        <f t="shared" si="14"/>
        <v>0</v>
      </c>
      <c r="D107" s="3">
        <v>85</v>
      </c>
      <c r="E107" s="4">
        <f t="shared" si="15"/>
        <v>8.092235490526564E-5</v>
      </c>
      <c r="F107" s="3">
        <v>75</v>
      </c>
      <c r="G107" s="4">
        <f t="shared" si="16"/>
        <v>3.772530779890007E-4</v>
      </c>
      <c r="H107" s="3" t="e">
        <f t="shared" si="12"/>
        <v>#DIV/0!</v>
      </c>
      <c r="I107" s="10">
        <f t="shared" si="13"/>
        <v>88.235294117647058</v>
      </c>
    </row>
    <row r="108" spans="1:9" ht="19.5" customHeight="1" x14ac:dyDescent="0.2">
      <c r="A108" s="40" t="s">
        <v>94</v>
      </c>
      <c r="B108" s="3">
        <v>0</v>
      </c>
      <c r="C108" s="4">
        <f t="shared" si="14"/>
        <v>0</v>
      </c>
      <c r="D108" s="3">
        <v>988</v>
      </c>
      <c r="E108" s="4">
        <f t="shared" si="15"/>
        <v>9.4060337231061705E-4</v>
      </c>
      <c r="F108" s="3">
        <v>237</v>
      </c>
      <c r="G108" s="4">
        <f t="shared" si="16"/>
        <v>1.1921197264452422E-3</v>
      </c>
      <c r="H108" s="3" t="e">
        <f t="shared" si="12"/>
        <v>#DIV/0!</v>
      </c>
      <c r="I108" s="10">
        <f t="shared" si="13"/>
        <v>23.987854251012145</v>
      </c>
    </row>
    <row r="109" spans="1:9" ht="22.5" customHeight="1" x14ac:dyDescent="0.2">
      <c r="A109" s="40" t="s">
        <v>97</v>
      </c>
      <c r="B109" s="3">
        <v>0</v>
      </c>
      <c r="C109" s="4">
        <f t="shared" si="14"/>
        <v>0</v>
      </c>
      <c r="D109" s="34">
        <v>1500</v>
      </c>
      <c r="E109" s="4">
        <f t="shared" si="15"/>
        <v>1.4280415571517465E-3</v>
      </c>
      <c r="F109" s="3">
        <v>0</v>
      </c>
      <c r="G109" s="4">
        <f t="shared" si="16"/>
        <v>0</v>
      </c>
      <c r="H109" s="3" t="s">
        <v>86</v>
      </c>
      <c r="I109" s="10" t="s">
        <v>77</v>
      </c>
    </row>
    <row r="110" spans="1:9" ht="30" customHeight="1" x14ac:dyDescent="0.2">
      <c r="A110" s="40" t="s">
        <v>96</v>
      </c>
      <c r="B110" s="3">
        <v>0</v>
      </c>
      <c r="C110" s="4">
        <f t="shared" si="14"/>
        <v>0</v>
      </c>
      <c r="D110" s="3">
        <v>4208.3</v>
      </c>
      <c r="E110" s="4">
        <f t="shared" si="15"/>
        <v>4.0064181899744635E-3</v>
      </c>
      <c r="F110" s="3">
        <v>0</v>
      </c>
      <c r="G110" s="4">
        <f t="shared" si="16"/>
        <v>0</v>
      </c>
      <c r="H110" s="3" t="s">
        <v>86</v>
      </c>
      <c r="I110" s="10">
        <f t="shared" si="13"/>
        <v>0</v>
      </c>
    </row>
    <row r="111" spans="1:9" ht="38.25" customHeight="1" x14ac:dyDescent="0.2">
      <c r="A111" s="40" t="s">
        <v>160</v>
      </c>
      <c r="B111" s="3">
        <v>0</v>
      </c>
      <c r="C111" s="4">
        <f t="shared" si="14"/>
        <v>0</v>
      </c>
      <c r="D111" s="3">
        <v>81</v>
      </c>
      <c r="E111" s="4">
        <f t="shared" si="15"/>
        <v>7.7114244086194311E-5</v>
      </c>
      <c r="F111" s="3">
        <v>81</v>
      </c>
      <c r="G111" s="4">
        <f t="shared" si="16"/>
        <v>4.0743332422812077E-4</v>
      </c>
      <c r="H111" s="3"/>
      <c r="I111" s="10">
        <f t="shared" si="13"/>
        <v>100</v>
      </c>
    </row>
    <row r="112" spans="1:9" ht="38.25" customHeight="1" x14ac:dyDescent="0.2">
      <c r="A112" s="40" t="s">
        <v>161</v>
      </c>
      <c r="B112" s="3">
        <v>0</v>
      </c>
      <c r="C112" s="4">
        <f t="shared" si="14"/>
        <v>0</v>
      </c>
      <c r="D112" s="3">
        <v>1650</v>
      </c>
      <c r="E112" s="4">
        <f t="shared" si="15"/>
        <v>1.5708457128669213E-3</v>
      </c>
      <c r="F112" s="3">
        <v>0</v>
      </c>
      <c r="G112" s="4">
        <f t="shared" si="16"/>
        <v>0</v>
      </c>
      <c r="H112" s="3"/>
      <c r="I112" s="10">
        <f t="shared" si="13"/>
        <v>0</v>
      </c>
    </row>
    <row r="113" spans="1:9" ht="106.5" customHeight="1" x14ac:dyDescent="0.2">
      <c r="A113" s="40" t="s">
        <v>95</v>
      </c>
      <c r="B113" s="3">
        <v>0</v>
      </c>
      <c r="C113" s="4">
        <f t="shared" si="14"/>
        <v>0</v>
      </c>
      <c r="D113" s="3">
        <v>0</v>
      </c>
      <c r="E113" s="4">
        <f t="shared" si="15"/>
        <v>0</v>
      </c>
      <c r="F113" s="3">
        <v>0</v>
      </c>
      <c r="G113" s="4">
        <f t="shared" si="16"/>
        <v>0</v>
      </c>
      <c r="H113" s="3" t="s">
        <v>77</v>
      </c>
      <c r="I113" s="10" t="e">
        <f t="shared" si="13"/>
        <v>#DIV/0!</v>
      </c>
    </row>
    <row r="114" spans="1:9" ht="53.25" customHeight="1" x14ac:dyDescent="0.2">
      <c r="A114" s="40" t="s">
        <v>148</v>
      </c>
      <c r="B114" s="3">
        <v>0</v>
      </c>
      <c r="C114" s="4">
        <f t="shared" si="14"/>
        <v>0</v>
      </c>
      <c r="D114" s="3">
        <v>0</v>
      </c>
      <c r="E114" s="4">
        <f t="shared" si="15"/>
        <v>0</v>
      </c>
      <c r="F114" s="3">
        <v>0</v>
      </c>
      <c r="G114" s="4">
        <f t="shared" si="16"/>
        <v>0</v>
      </c>
      <c r="H114" s="3"/>
      <c r="I114" s="10" t="e">
        <f t="shared" si="13"/>
        <v>#DIV/0!</v>
      </c>
    </row>
    <row r="115" spans="1:9" ht="45" x14ac:dyDescent="0.2">
      <c r="A115" s="40" t="s">
        <v>141</v>
      </c>
      <c r="B115" s="3">
        <v>0</v>
      </c>
      <c r="C115" s="4">
        <f t="shared" si="14"/>
        <v>0</v>
      </c>
      <c r="D115" s="3">
        <v>0</v>
      </c>
      <c r="E115" s="4">
        <f t="shared" si="15"/>
        <v>0</v>
      </c>
      <c r="F115" s="3">
        <v>0</v>
      </c>
      <c r="G115" s="4">
        <f t="shared" si="16"/>
        <v>0</v>
      </c>
      <c r="H115" s="3" t="e">
        <f t="shared" si="12"/>
        <v>#DIV/0!</v>
      </c>
      <c r="I115" s="10" t="s">
        <v>86</v>
      </c>
    </row>
    <row r="116" spans="1:9" ht="45" hidden="1" x14ac:dyDescent="0.2">
      <c r="A116" s="40" t="s">
        <v>98</v>
      </c>
      <c r="B116" s="3">
        <v>0</v>
      </c>
      <c r="C116" s="4">
        <f t="shared" si="14"/>
        <v>0</v>
      </c>
      <c r="D116" s="3">
        <v>0</v>
      </c>
      <c r="E116" s="4">
        <f t="shared" si="15"/>
        <v>0</v>
      </c>
      <c r="F116" s="3">
        <v>0</v>
      </c>
      <c r="G116" s="4">
        <f t="shared" si="16"/>
        <v>0</v>
      </c>
      <c r="H116" s="3" t="s">
        <v>86</v>
      </c>
      <c r="I116" s="10" t="e">
        <f t="shared" si="13"/>
        <v>#DIV/0!</v>
      </c>
    </row>
    <row r="117" spans="1:9" ht="30" x14ac:dyDescent="0.2">
      <c r="A117" s="53" t="s">
        <v>87</v>
      </c>
      <c r="B117" s="3">
        <f>SUM(B118:B125)</f>
        <v>10677.199999999999</v>
      </c>
      <c r="C117" s="4">
        <f t="shared" si="14"/>
        <v>6.848753591246691E-2</v>
      </c>
      <c r="D117" s="3">
        <f>SUM(D118:D126)</f>
        <v>80226.400000000009</v>
      </c>
      <c r="E117" s="4">
        <f t="shared" si="15"/>
        <v>7.6377755453785931E-2</v>
      </c>
      <c r="F117" s="3">
        <f>SUM(F118:F126)</f>
        <v>19672.674999999999</v>
      </c>
      <c r="G117" s="4">
        <f t="shared" si="16"/>
        <v>9.8954362613696861E-2</v>
      </c>
      <c r="H117" s="3">
        <f t="shared" si="12"/>
        <v>84.249381860412853</v>
      </c>
      <c r="I117" s="10">
        <f t="shared" si="13"/>
        <v>24.521448052012801</v>
      </c>
    </row>
    <row r="118" spans="1:9" ht="30" x14ac:dyDescent="0.2">
      <c r="A118" s="40" t="s">
        <v>108</v>
      </c>
      <c r="B118" s="3">
        <v>0</v>
      </c>
      <c r="C118" s="4">
        <f t="shared" si="14"/>
        <v>0</v>
      </c>
      <c r="D118" s="3">
        <v>2940.9</v>
      </c>
      <c r="E118" s="4">
        <f t="shared" si="15"/>
        <v>2.7998182769517145E-3</v>
      </c>
      <c r="F118" s="3">
        <v>623.6</v>
      </c>
      <c r="G118" s="4">
        <f t="shared" si="16"/>
        <v>3.1367335924525445E-3</v>
      </c>
      <c r="H118" s="3" t="e">
        <f t="shared" si="12"/>
        <v>#DIV/0!</v>
      </c>
      <c r="I118" s="10">
        <f t="shared" si="13"/>
        <v>21.204393212962021</v>
      </c>
    </row>
    <row r="119" spans="1:9" ht="30" x14ac:dyDescent="0.2">
      <c r="A119" s="40" t="s">
        <v>71</v>
      </c>
      <c r="B119" s="3">
        <v>373</v>
      </c>
      <c r="C119" s="4">
        <f t="shared" si="14"/>
        <v>2.3925608675823399E-3</v>
      </c>
      <c r="D119" s="3">
        <v>3353</v>
      </c>
      <c r="E119" s="4">
        <f t="shared" si="15"/>
        <v>3.1921488940865376E-3</v>
      </c>
      <c r="F119" s="3">
        <v>639.4</v>
      </c>
      <c r="G119" s="4">
        <f t="shared" si="16"/>
        <v>3.2162082408822273E-3</v>
      </c>
      <c r="H119" s="3">
        <f t="shared" si="12"/>
        <v>71.420911528150128</v>
      </c>
      <c r="I119" s="10">
        <f t="shared" si="13"/>
        <v>19.069490008947209</v>
      </c>
    </row>
    <row r="120" spans="1:9" ht="15" x14ac:dyDescent="0.2">
      <c r="A120" s="40" t="s">
        <v>72</v>
      </c>
      <c r="B120" s="3">
        <v>523</v>
      </c>
      <c r="C120" s="4">
        <f t="shared" si="14"/>
        <v>3.3547167124545942E-3</v>
      </c>
      <c r="D120" s="3">
        <v>2733</v>
      </c>
      <c r="E120" s="4">
        <f t="shared" si="15"/>
        <v>2.601891717130482E-3</v>
      </c>
      <c r="F120" s="3">
        <v>944.375</v>
      </c>
      <c r="G120" s="4">
        <f t="shared" si="16"/>
        <v>4.7502450070115009E-3</v>
      </c>
      <c r="H120" s="3">
        <f t="shared" si="12"/>
        <v>80.56883365200764</v>
      </c>
      <c r="I120" s="10">
        <f t="shared" si="13"/>
        <v>34.554518843761436</v>
      </c>
    </row>
    <row r="121" spans="1:9" ht="30" customHeight="1" x14ac:dyDescent="0.2">
      <c r="A121" s="40" t="s">
        <v>73</v>
      </c>
      <c r="B121" s="3">
        <v>7971.4</v>
      </c>
      <c r="C121" s="4">
        <f t="shared" si="14"/>
        <v>5.113152734543127E-2</v>
      </c>
      <c r="D121" s="3">
        <v>51117.3</v>
      </c>
      <c r="E121" s="4">
        <f t="shared" si="15"/>
        <v>4.866508579292865E-2</v>
      </c>
      <c r="F121" s="3">
        <v>10012.799999999999</v>
      </c>
      <c r="G121" s="4">
        <f t="shared" si="16"/>
        <v>5.0364794923843548E-2</v>
      </c>
      <c r="H121" s="3">
        <f t="shared" si="12"/>
        <v>25.609052362194845</v>
      </c>
      <c r="I121" s="10">
        <f t="shared" si="13"/>
        <v>19.587889031697681</v>
      </c>
    </row>
    <row r="122" spans="1:9" ht="16.5" customHeight="1" x14ac:dyDescent="0.2">
      <c r="A122" s="40" t="s">
        <v>109</v>
      </c>
      <c r="B122" s="3">
        <v>261.89999999999998</v>
      </c>
      <c r="C122" s="4">
        <f t="shared" si="14"/>
        <v>1.6799241051469564E-3</v>
      </c>
      <c r="D122" s="3">
        <v>1377.3</v>
      </c>
      <c r="E122" s="4">
        <f t="shared" si="15"/>
        <v>1.3112277577767336E-3</v>
      </c>
      <c r="F122" s="3">
        <v>303.3</v>
      </c>
      <c r="G122" s="4">
        <f t="shared" si="16"/>
        <v>1.5256114473875188E-3</v>
      </c>
      <c r="H122" s="3" t="s">
        <v>77</v>
      </c>
      <c r="I122" s="10">
        <f t="shared" si="13"/>
        <v>22.021346111958181</v>
      </c>
    </row>
    <row r="123" spans="1:9" ht="29.25" customHeight="1" x14ac:dyDescent="0.2">
      <c r="A123" s="40" t="s">
        <v>110</v>
      </c>
      <c r="B123" s="3">
        <v>9.4</v>
      </c>
      <c r="C123" s="4">
        <f t="shared" si="14"/>
        <v>6.0295099611994622E-5</v>
      </c>
      <c r="D123" s="3">
        <v>934.9</v>
      </c>
      <c r="E123" s="4">
        <f t="shared" si="15"/>
        <v>8.9005070118744522E-4</v>
      </c>
      <c r="F123" s="3">
        <v>38.200000000000003</v>
      </c>
      <c r="G123" s="4">
        <f t="shared" si="16"/>
        <v>1.921475677223977E-4</v>
      </c>
      <c r="H123" s="3" t="s">
        <v>77</v>
      </c>
      <c r="I123" s="10">
        <f t="shared" si="13"/>
        <v>4.0859985025136378</v>
      </c>
    </row>
    <row r="124" spans="1:9" ht="81.75" customHeight="1" x14ac:dyDescent="0.2">
      <c r="A124" s="54" t="s">
        <v>145</v>
      </c>
      <c r="B124" s="24">
        <v>0</v>
      </c>
      <c r="C124" s="4">
        <f t="shared" si="14"/>
        <v>0</v>
      </c>
      <c r="D124" s="24">
        <v>0</v>
      </c>
      <c r="E124" s="4">
        <f t="shared" si="15"/>
        <v>0</v>
      </c>
      <c r="F124" s="24">
        <v>0</v>
      </c>
      <c r="G124" s="4">
        <f t="shared" si="16"/>
        <v>0</v>
      </c>
      <c r="H124" s="24"/>
      <c r="I124" s="10" t="e">
        <f t="shared" si="13"/>
        <v>#DIV/0!</v>
      </c>
    </row>
    <row r="125" spans="1:9" ht="30" x14ac:dyDescent="0.2">
      <c r="A125" s="54" t="s">
        <v>74</v>
      </c>
      <c r="B125" s="24">
        <v>1538.5</v>
      </c>
      <c r="C125" s="25">
        <f t="shared" si="14"/>
        <v>9.8685117822397573E-3</v>
      </c>
      <c r="D125" s="24">
        <v>17770</v>
      </c>
      <c r="E125" s="25">
        <f t="shared" si="15"/>
        <v>1.6917532313724358E-2</v>
      </c>
      <c r="F125" s="24">
        <v>7111</v>
      </c>
      <c r="G125" s="25">
        <f t="shared" si="16"/>
        <v>3.5768621834397121E-2</v>
      </c>
      <c r="H125" s="24">
        <f t="shared" si="12"/>
        <v>362.20344491387715</v>
      </c>
      <c r="I125" s="26">
        <f t="shared" si="13"/>
        <v>40.016882386043896</v>
      </c>
    </row>
    <row r="126" spans="1:9" ht="63" customHeight="1" thickBot="1" x14ac:dyDescent="0.25">
      <c r="A126" s="54" t="s">
        <v>142</v>
      </c>
      <c r="B126" s="24">
        <v>0</v>
      </c>
      <c r="C126" s="25">
        <f t="shared" si="14"/>
        <v>0</v>
      </c>
      <c r="D126" s="24">
        <v>0</v>
      </c>
      <c r="E126" s="25">
        <f t="shared" si="15"/>
        <v>0</v>
      </c>
      <c r="F126" s="24">
        <v>0</v>
      </c>
      <c r="G126" s="25">
        <f t="shared" si="16"/>
        <v>0</v>
      </c>
      <c r="H126" s="24" t="e">
        <f t="shared" si="12"/>
        <v>#DIV/0!</v>
      </c>
      <c r="I126" s="26" t="e">
        <f t="shared" si="13"/>
        <v>#DIV/0!</v>
      </c>
    </row>
    <row r="127" spans="1:9" ht="47.25" customHeight="1" thickBot="1" x14ac:dyDescent="0.25">
      <c r="A127" s="35" t="s">
        <v>99</v>
      </c>
      <c r="B127" s="36">
        <f>SUM(B128)</f>
        <v>0</v>
      </c>
      <c r="C127" s="37">
        <f t="shared" si="14"/>
        <v>0</v>
      </c>
      <c r="D127" s="36">
        <f>SUM(D128)</f>
        <v>27150</v>
      </c>
      <c r="E127" s="37">
        <f t="shared" si="15"/>
        <v>2.5847552184446614E-2</v>
      </c>
      <c r="F127" s="36">
        <f>SUM(F128)</f>
        <v>4167.2</v>
      </c>
      <c r="G127" s="37">
        <f t="shared" si="16"/>
        <v>2.0961187021276848E-2</v>
      </c>
      <c r="H127" s="36" t="e">
        <f t="shared" si="12"/>
        <v>#DIV/0!</v>
      </c>
      <c r="I127" s="38">
        <f t="shared" si="13"/>
        <v>15.348802946593002</v>
      </c>
    </row>
    <row r="128" spans="1:9" ht="47.25" customHeight="1" x14ac:dyDescent="0.2">
      <c r="A128" s="48" t="s">
        <v>101</v>
      </c>
      <c r="B128" s="21">
        <f>SUM(B129)</f>
        <v>0</v>
      </c>
      <c r="C128" s="22">
        <f t="shared" si="14"/>
        <v>0</v>
      </c>
      <c r="D128" s="21">
        <f>SUM(D129)</f>
        <v>27150</v>
      </c>
      <c r="E128" s="22">
        <f t="shared" si="15"/>
        <v>2.5847552184446614E-2</v>
      </c>
      <c r="F128" s="21">
        <f>SUM(F129)</f>
        <v>4167.2</v>
      </c>
      <c r="G128" s="22">
        <f t="shared" si="16"/>
        <v>2.0961187021276848E-2</v>
      </c>
      <c r="H128" s="21" t="e">
        <f t="shared" si="12"/>
        <v>#DIV/0!</v>
      </c>
      <c r="I128" s="23">
        <f t="shared" si="13"/>
        <v>15.348802946593002</v>
      </c>
    </row>
    <row r="129" spans="1:9" ht="47.25" customHeight="1" thickBot="1" x14ac:dyDescent="0.25">
      <c r="A129" s="33" t="s">
        <v>100</v>
      </c>
      <c r="B129" s="24">
        <v>0</v>
      </c>
      <c r="C129" s="25">
        <f t="shared" si="14"/>
        <v>0</v>
      </c>
      <c r="D129" s="24">
        <v>27150</v>
      </c>
      <c r="E129" s="25">
        <f t="shared" si="15"/>
        <v>2.5847552184446614E-2</v>
      </c>
      <c r="F129" s="24">
        <v>4167.2</v>
      </c>
      <c r="G129" s="25">
        <f t="shared" si="16"/>
        <v>2.0961187021276848E-2</v>
      </c>
      <c r="H129" s="24" t="e">
        <f t="shared" si="12"/>
        <v>#DIV/0!</v>
      </c>
      <c r="I129" s="26">
        <f t="shared" si="13"/>
        <v>15.348802946593002</v>
      </c>
    </row>
    <row r="130" spans="1:9" ht="29.25" thickBot="1" x14ac:dyDescent="0.25">
      <c r="A130" s="35" t="s">
        <v>102</v>
      </c>
      <c r="B130" s="36">
        <f>SUM(B131)</f>
        <v>0</v>
      </c>
      <c r="C130" s="37">
        <f t="shared" si="14"/>
        <v>0</v>
      </c>
      <c r="D130" s="36">
        <f>SUM(D131)</f>
        <v>0</v>
      </c>
      <c r="E130" s="37">
        <f t="shared" si="15"/>
        <v>0</v>
      </c>
      <c r="F130" s="36">
        <f>SUM(F131)</f>
        <v>0</v>
      </c>
      <c r="G130" s="37">
        <f t="shared" si="16"/>
        <v>0</v>
      </c>
      <c r="H130" s="36" t="s">
        <v>86</v>
      </c>
      <c r="I130" s="38" t="e">
        <f t="shared" si="13"/>
        <v>#DIV/0!</v>
      </c>
    </row>
    <row r="131" spans="1:9" ht="30" x14ac:dyDescent="0.2">
      <c r="A131" s="48" t="s">
        <v>103</v>
      </c>
      <c r="B131" s="21">
        <f>SUM(B132:B133)</f>
        <v>0</v>
      </c>
      <c r="C131" s="22">
        <f t="shared" si="14"/>
        <v>0</v>
      </c>
      <c r="D131" s="21">
        <f>SUM(D132:D133)</f>
        <v>0</v>
      </c>
      <c r="E131" s="22">
        <f t="shared" si="15"/>
        <v>0</v>
      </c>
      <c r="F131" s="21">
        <f>SUM(F132:F133)</f>
        <v>0</v>
      </c>
      <c r="G131" s="22">
        <f t="shared" si="16"/>
        <v>0</v>
      </c>
      <c r="H131" s="21" t="s">
        <v>86</v>
      </c>
      <c r="I131" s="23" t="e">
        <f t="shared" si="13"/>
        <v>#DIV/0!</v>
      </c>
    </row>
    <row r="132" spans="1:9" ht="45" x14ac:dyDescent="0.2">
      <c r="A132" s="55" t="s">
        <v>144</v>
      </c>
      <c r="B132" s="29">
        <v>0</v>
      </c>
      <c r="C132" s="22">
        <f t="shared" si="14"/>
        <v>0</v>
      </c>
      <c r="D132" s="29">
        <v>0</v>
      </c>
      <c r="E132" s="22">
        <f t="shared" si="15"/>
        <v>0</v>
      </c>
      <c r="F132" s="29">
        <v>0</v>
      </c>
      <c r="G132" s="22">
        <f t="shared" si="16"/>
        <v>0</v>
      </c>
      <c r="H132" s="29"/>
      <c r="I132" s="23" t="e">
        <f t="shared" si="13"/>
        <v>#DIV/0!</v>
      </c>
    </row>
    <row r="133" spans="1:9" ht="77.25" customHeight="1" thickBot="1" x14ac:dyDescent="0.25">
      <c r="A133" s="33" t="s">
        <v>58</v>
      </c>
      <c r="B133" s="24">
        <v>0</v>
      </c>
      <c r="C133" s="25">
        <f t="shared" ref="C133:C164" si="17">SUM(B133/$B$175)</f>
        <v>0</v>
      </c>
      <c r="D133" s="24">
        <v>0</v>
      </c>
      <c r="E133" s="25">
        <f t="shared" ref="E133:E164" si="18">D133/$D$175</f>
        <v>0</v>
      </c>
      <c r="F133" s="24">
        <v>0</v>
      </c>
      <c r="G133" s="25">
        <f t="shared" ref="G133:G164" si="19">F133/$F$175</f>
        <v>0</v>
      </c>
      <c r="H133" s="24" t="s">
        <v>86</v>
      </c>
      <c r="I133" s="26" t="e">
        <f t="shared" si="13"/>
        <v>#DIV/0!</v>
      </c>
    </row>
    <row r="134" spans="1:9" ht="51" customHeight="1" thickBot="1" x14ac:dyDescent="0.25">
      <c r="A134" s="35" t="s">
        <v>118</v>
      </c>
      <c r="B134" s="36">
        <f>SUM(B135)</f>
        <v>0</v>
      </c>
      <c r="C134" s="37">
        <f t="shared" si="17"/>
        <v>0</v>
      </c>
      <c r="D134" s="36">
        <f t="shared" ref="D134:F134" si="20">SUM(D135)</f>
        <v>3103.5</v>
      </c>
      <c r="E134" s="37">
        <f t="shared" si="18"/>
        <v>2.9546179817469638E-3</v>
      </c>
      <c r="F134" s="36">
        <f t="shared" si="20"/>
        <v>0</v>
      </c>
      <c r="G134" s="37">
        <f t="shared" si="19"/>
        <v>0</v>
      </c>
      <c r="H134" s="36" t="s">
        <v>86</v>
      </c>
      <c r="I134" s="38">
        <f t="shared" si="13"/>
        <v>0</v>
      </c>
    </row>
    <row r="135" spans="1:9" ht="48.75" customHeight="1" x14ac:dyDescent="0.2">
      <c r="A135" s="48" t="s">
        <v>119</v>
      </c>
      <c r="B135" s="21">
        <f>SUM(B136)</f>
        <v>0</v>
      </c>
      <c r="C135" s="22">
        <f t="shared" si="17"/>
        <v>0</v>
      </c>
      <c r="D135" s="21">
        <f>SUM(D136:D137)</f>
        <v>3103.5</v>
      </c>
      <c r="E135" s="22">
        <f t="shared" si="18"/>
        <v>2.9546179817469638E-3</v>
      </c>
      <c r="F135" s="21">
        <f>SUM(F136:F137)</f>
        <v>0</v>
      </c>
      <c r="G135" s="22">
        <f t="shared" si="19"/>
        <v>0</v>
      </c>
      <c r="H135" s="21" t="s">
        <v>86</v>
      </c>
      <c r="I135" s="23">
        <f t="shared" si="13"/>
        <v>0</v>
      </c>
    </row>
    <row r="136" spans="1:9" ht="76.5" customHeight="1" x14ac:dyDescent="0.2">
      <c r="A136" s="33" t="s">
        <v>104</v>
      </c>
      <c r="B136" s="24">
        <v>0</v>
      </c>
      <c r="C136" s="25">
        <f t="shared" si="17"/>
        <v>0</v>
      </c>
      <c r="D136" s="24">
        <v>0</v>
      </c>
      <c r="E136" s="25">
        <f t="shared" si="18"/>
        <v>0</v>
      </c>
      <c r="F136" s="24">
        <v>0</v>
      </c>
      <c r="G136" s="25">
        <f t="shared" si="19"/>
        <v>0</v>
      </c>
      <c r="H136" s="24" t="s">
        <v>86</v>
      </c>
      <c r="I136" s="26" t="e">
        <f t="shared" si="13"/>
        <v>#DIV/0!</v>
      </c>
    </row>
    <row r="137" spans="1:9" ht="76.5" customHeight="1" x14ac:dyDescent="0.2">
      <c r="A137" s="45" t="s">
        <v>162</v>
      </c>
      <c r="B137" s="3">
        <v>0</v>
      </c>
      <c r="C137" s="4">
        <f t="shared" si="17"/>
        <v>0</v>
      </c>
      <c r="D137" s="3">
        <v>3103.5</v>
      </c>
      <c r="E137" s="4">
        <f t="shared" si="18"/>
        <v>2.9546179817469638E-3</v>
      </c>
      <c r="F137" s="3">
        <v>0</v>
      </c>
      <c r="G137" s="4">
        <f t="shared" si="19"/>
        <v>0</v>
      </c>
      <c r="H137" s="3"/>
      <c r="I137" s="10">
        <f t="shared" si="13"/>
        <v>0</v>
      </c>
    </row>
    <row r="138" spans="1:9" ht="57.75" customHeight="1" thickBot="1" x14ac:dyDescent="0.25">
      <c r="A138" s="56" t="s">
        <v>120</v>
      </c>
      <c r="B138" s="57">
        <f>SUM(B139)</f>
        <v>0</v>
      </c>
      <c r="C138" s="58">
        <f t="shared" si="17"/>
        <v>0</v>
      </c>
      <c r="D138" s="57">
        <f t="shared" ref="D138:F138" si="21">SUM(D139)</f>
        <v>435.2</v>
      </c>
      <c r="E138" s="58">
        <f t="shared" si="18"/>
        <v>4.1432245711496004E-4</v>
      </c>
      <c r="F138" s="57">
        <f t="shared" si="21"/>
        <v>0</v>
      </c>
      <c r="G138" s="58">
        <f t="shared" si="19"/>
        <v>0</v>
      </c>
      <c r="H138" s="57" t="s">
        <v>86</v>
      </c>
      <c r="I138" s="59">
        <f t="shared" si="13"/>
        <v>0</v>
      </c>
    </row>
    <row r="139" spans="1:9" ht="63.75" customHeight="1" x14ac:dyDescent="0.2">
      <c r="A139" s="48" t="s">
        <v>121</v>
      </c>
      <c r="B139" s="21">
        <f>SUM(B140)</f>
        <v>0</v>
      </c>
      <c r="C139" s="22">
        <f t="shared" si="17"/>
        <v>0</v>
      </c>
      <c r="D139" s="21">
        <f>SUM(D140:D141)</f>
        <v>435.2</v>
      </c>
      <c r="E139" s="22">
        <f t="shared" si="18"/>
        <v>4.1432245711496004E-4</v>
      </c>
      <c r="F139" s="21">
        <f>SUM(F140:F141)</f>
        <v>0</v>
      </c>
      <c r="G139" s="22">
        <f t="shared" si="19"/>
        <v>0</v>
      </c>
      <c r="H139" s="21" t="s">
        <v>86</v>
      </c>
      <c r="I139" s="23">
        <f t="shared" si="13"/>
        <v>0</v>
      </c>
    </row>
    <row r="140" spans="1:9" ht="76.5" customHeight="1" x14ac:dyDescent="0.2">
      <c r="A140" s="33" t="s">
        <v>104</v>
      </c>
      <c r="B140" s="24">
        <v>0</v>
      </c>
      <c r="C140" s="25">
        <f t="shared" si="17"/>
        <v>0</v>
      </c>
      <c r="D140" s="24">
        <v>0</v>
      </c>
      <c r="E140" s="25">
        <f t="shared" si="18"/>
        <v>0</v>
      </c>
      <c r="F140" s="24">
        <v>0</v>
      </c>
      <c r="G140" s="25">
        <f t="shared" si="19"/>
        <v>0</v>
      </c>
      <c r="H140" s="24" t="s">
        <v>86</v>
      </c>
      <c r="I140" s="10" t="e">
        <f t="shared" si="13"/>
        <v>#DIV/0!</v>
      </c>
    </row>
    <row r="141" spans="1:9" ht="76.5" customHeight="1" x14ac:dyDescent="0.2">
      <c r="A141" s="45" t="s">
        <v>162</v>
      </c>
      <c r="B141" s="3">
        <v>0</v>
      </c>
      <c r="C141" s="4">
        <f t="shared" si="17"/>
        <v>0</v>
      </c>
      <c r="D141" s="3">
        <v>435.2</v>
      </c>
      <c r="E141" s="4">
        <f t="shared" si="18"/>
        <v>4.1432245711496004E-4</v>
      </c>
      <c r="F141" s="3">
        <v>0</v>
      </c>
      <c r="G141" s="4">
        <f t="shared" si="19"/>
        <v>0</v>
      </c>
      <c r="H141" s="3"/>
      <c r="I141" s="10">
        <f t="shared" si="13"/>
        <v>0</v>
      </c>
    </row>
    <row r="142" spans="1:9" ht="47.25" customHeight="1" thickBot="1" x14ac:dyDescent="0.25">
      <c r="A142" s="60" t="s">
        <v>122</v>
      </c>
      <c r="B142" s="57">
        <f>SUM(B143)</f>
        <v>0</v>
      </c>
      <c r="C142" s="58">
        <f t="shared" si="17"/>
        <v>0</v>
      </c>
      <c r="D142" s="57">
        <f>SUM(D143)</f>
        <v>1404</v>
      </c>
      <c r="E142" s="58">
        <f t="shared" si="18"/>
        <v>1.3366468974940347E-3</v>
      </c>
      <c r="F142" s="57">
        <f>SUM(F143)</f>
        <v>300.8</v>
      </c>
      <c r="G142" s="58">
        <f t="shared" si="19"/>
        <v>1.5130363447878855E-3</v>
      </c>
      <c r="H142" s="57" t="e">
        <f t="shared" si="12"/>
        <v>#DIV/0!</v>
      </c>
      <c r="I142" s="59">
        <f t="shared" si="13"/>
        <v>21.424501424501425</v>
      </c>
    </row>
    <row r="143" spans="1:9" ht="44.25" customHeight="1" x14ac:dyDescent="0.2">
      <c r="A143" s="20" t="s">
        <v>123</v>
      </c>
      <c r="B143" s="21">
        <f>SUM(B144)</f>
        <v>0</v>
      </c>
      <c r="C143" s="22">
        <f t="shared" si="17"/>
        <v>0</v>
      </c>
      <c r="D143" s="21">
        <f>SUM(D144)</f>
        <v>1404</v>
      </c>
      <c r="E143" s="22">
        <f t="shared" si="18"/>
        <v>1.3366468974940347E-3</v>
      </c>
      <c r="F143" s="21">
        <f>SUM(F144)</f>
        <v>300.8</v>
      </c>
      <c r="G143" s="22">
        <f t="shared" si="19"/>
        <v>1.5130363447878855E-3</v>
      </c>
      <c r="H143" s="21" t="e">
        <f t="shared" si="12"/>
        <v>#DIV/0!</v>
      </c>
      <c r="I143" s="23">
        <f t="shared" si="13"/>
        <v>21.424501424501425</v>
      </c>
    </row>
    <row r="144" spans="1:9" ht="48.75" customHeight="1" thickBot="1" x14ac:dyDescent="0.25">
      <c r="A144" s="32" t="s">
        <v>100</v>
      </c>
      <c r="B144" s="24">
        <v>0</v>
      </c>
      <c r="C144" s="25">
        <f t="shared" si="17"/>
        <v>0</v>
      </c>
      <c r="D144" s="24">
        <v>1404</v>
      </c>
      <c r="E144" s="25">
        <f t="shared" si="18"/>
        <v>1.3366468974940347E-3</v>
      </c>
      <c r="F144" s="24">
        <v>300.8</v>
      </c>
      <c r="G144" s="25">
        <f t="shared" si="19"/>
        <v>1.5130363447878855E-3</v>
      </c>
      <c r="H144" s="24" t="e">
        <f t="shared" si="12"/>
        <v>#DIV/0!</v>
      </c>
      <c r="I144" s="26">
        <f t="shared" si="13"/>
        <v>21.424501424501425</v>
      </c>
    </row>
    <row r="145" spans="1:9" ht="48.75" customHeight="1" thickBot="1" x14ac:dyDescent="0.25">
      <c r="A145" s="35" t="s">
        <v>124</v>
      </c>
      <c r="B145" s="36">
        <f>SUM(B146)</f>
        <v>0</v>
      </c>
      <c r="C145" s="37">
        <f t="shared" si="17"/>
        <v>0</v>
      </c>
      <c r="D145" s="36">
        <f>SUM(D146)</f>
        <v>197.5</v>
      </c>
      <c r="E145" s="37">
        <f t="shared" si="18"/>
        <v>1.8802547169164663E-4</v>
      </c>
      <c r="F145" s="36">
        <f>SUM(F146)</f>
        <v>8.1</v>
      </c>
      <c r="G145" s="37">
        <f t="shared" si="19"/>
        <v>4.0743332422812075E-5</v>
      </c>
      <c r="H145" s="36" t="e">
        <f t="shared" si="12"/>
        <v>#DIV/0!</v>
      </c>
      <c r="I145" s="38">
        <f t="shared" si="13"/>
        <v>4.1012658227848098</v>
      </c>
    </row>
    <row r="146" spans="1:9" ht="48.75" customHeight="1" x14ac:dyDescent="0.2">
      <c r="A146" s="20" t="s">
        <v>125</v>
      </c>
      <c r="B146" s="21">
        <f>SUM(B147)</f>
        <v>0</v>
      </c>
      <c r="C146" s="22">
        <f t="shared" si="17"/>
        <v>0</v>
      </c>
      <c r="D146" s="21">
        <f>SUM(D147)</f>
        <v>197.5</v>
      </c>
      <c r="E146" s="22">
        <f t="shared" si="18"/>
        <v>1.8802547169164663E-4</v>
      </c>
      <c r="F146" s="21">
        <f>SUM(F147)</f>
        <v>8.1</v>
      </c>
      <c r="G146" s="22">
        <f t="shared" si="19"/>
        <v>4.0743332422812075E-5</v>
      </c>
      <c r="H146" s="21" t="e">
        <f t="shared" si="12"/>
        <v>#DIV/0!</v>
      </c>
      <c r="I146" s="23">
        <f t="shared" si="13"/>
        <v>4.1012658227848098</v>
      </c>
    </row>
    <row r="147" spans="1:9" ht="36" customHeight="1" thickBot="1" x14ac:dyDescent="0.25">
      <c r="A147" s="32" t="s">
        <v>42</v>
      </c>
      <c r="B147" s="24">
        <v>0</v>
      </c>
      <c r="C147" s="25">
        <f t="shared" si="17"/>
        <v>0</v>
      </c>
      <c r="D147" s="24">
        <v>197.5</v>
      </c>
      <c r="E147" s="25">
        <f t="shared" si="18"/>
        <v>1.8802547169164663E-4</v>
      </c>
      <c r="F147" s="24">
        <v>8.1</v>
      </c>
      <c r="G147" s="25">
        <f t="shared" si="19"/>
        <v>4.0743332422812075E-5</v>
      </c>
      <c r="H147" s="24" t="e">
        <f t="shared" si="12"/>
        <v>#DIV/0!</v>
      </c>
      <c r="I147" s="26">
        <f t="shared" si="13"/>
        <v>4.1012658227848098</v>
      </c>
    </row>
    <row r="148" spans="1:9" ht="48.75" customHeight="1" thickBot="1" x14ac:dyDescent="0.25">
      <c r="A148" s="35" t="s">
        <v>127</v>
      </c>
      <c r="B148" s="36">
        <f>SUM(B149)</f>
        <v>0</v>
      </c>
      <c r="C148" s="37">
        <f t="shared" si="17"/>
        <v>0</v>
      </c>
      <c r="D148" s="36">
        <f>SUM(D149)</f>
        <v>11553.6</v>
      </c>
      <c r="E148" s="37">
        <f t="shared" si="18"/>
        <v>1.0999347289805613E-2</v>
      </c>
      <c r="F148" s="36">
        <f>SUM(F149)</f>
        <v>380.29999999999995</v>
      </c>
      <c r="G148" s="37">
        <f t="shared" si="19"/>
        <v>1.912924607456226E-3</v>
      </c>
      <c r="H148" s="36" t="e">
        <f t="shared" si="12"/>
        <v>#DIV/0!</v>
      </c>
      <c r="I148" s="38">
        <f t="shared" si="13"/>
        <v>3.2916147348012736</v>
      </c>
    </row>
    <row r="149" spans="1:9" ht="32.25" customHeight="1" x14ac:dyDescent="0.2">
      <c r="A149" s="20" t="s">
        <v>126</v>
      </c>
      <c r="B149" s="21">
        <f>SUM(B150:B151)</f>
        <v>0</v>
      </c>
      <c r="C149" s="22">
        <f t="shared" si="17"/>
        <v>0</v>
      </c>
      <c r="D149" s="21">
        <f>SUM(D150:D151)</f>
        <v>11553.6</v>
      </c>
      <c r="E149" s="22">
        <f t="shared" si="18"/>
        <v>1.0999347289805613E-2</v>
      </c>
      <c r="F149" s="21">
        <f>SUM(F150:F151)</f>
        <v>380.29999999999995</v>
      </c>
      <c r="G149" s="22">
        <f t="shared" si="19"/>
        <v>1.912924607456226E-3</v>
      </c>
      <c r="H149" s="21" t="e">
        <f t="shared" si="12"/>
        <v>#DIV/0!</v>
      </c>
      <c r="I149" s="23">
        <f t="shared" si="13"/>
        <v>3.2916147348012736</v>
      </c>
    </row>
    <row r="150" spans="1:9" ht="21" customHeight="1" x14ac:dyDescent="0.2">
      <c r="A150" s="16" t="s">
        <v>45</v>
      </c>
      <c r="B150" s="3">
        <v>0</v>
      </c>
      <c r="C150" s="4">
        <f t="shared" si="17"/>
        <v>0</v>
      </c>
      <c r="D150" s="3">
        <v>10513.1</v>
      </c>
      <c r="E150" s="4">
        <f t="shared" si="18"/>
        <v>1.0008762462994685E-2</v>
      </c>
      <c r="F150" s="3">
        <v>156.19999999999999</v>
      </c>
      <c r="G150" s="4">
        <f t="shared" si="19"/>
        <v>7.8569241042509208E-4</v>
      </c>
      <c r="H150" s="3" t="e">
        <f t="shared" si="12"/>
        <v>#DIV/0!</v>
      </c>
      <c r="I150" s="10">
        <f t="shared" si="13"/>
        <v>1.4857653784326221</v>
      </c>
    </row>
    <row r="151" spans="1:9" ht="42" customHeight="1" thickBot="1" x14ac:dyDescent="0.25">
      <c r="A151" s="32" t="s">
        <v>105</v>
      </c>
      <c r="B151" s="24">
        <v>0</v>
      </c>
      <c r="C151" s="25">
        <f t="shared" si="17"/>
        <v>0</v>
      </c>
      <c r="D151" s="24">
        <v>1040.5</v>
      </c>
      <c r="E151" s="25">
        <f t="shared" si="18"/>
        <v>9.9058482681092818E-4</v>
      </c>
      <c r="F151" s="24">
        <v>224.1</v>
      </c>
      <c r="G151" s="25">
        <f t="shared" si="19"/>
        <v>1.1272321970311342E-3</v>
      </c>
      <c r="H151" s="24" t="e">
        <f t="shared" si="12"/>
        <v>#DIV/0!</v>
      </c>
      <c r="I151" s="26">
        <f t="shared" si="13"/>
        <v>21.53772224891879</v>
      </c>
    </row>
    <row r="152" spans="1:9" ht="36.75" customHeight="1" thickBot="1" x14ac:dyDescent="0.25">
      <c r="A152" s="35" t="s">
        <v>128</v>
      </c>
      <c r="B152" s="36">
        <f>SUM(B153)</f>
        <v>0</v>
      </c>
      <c r="C152" s="37">
        <f t="shared" si="17"/>
        <v>0</v>
      </c>
      <c r="D152" s="36">
        <f>SUM(D153)</f>
        <v>741</v>
      </c>
      <c r="E152" s="37">
        <f t="shared" si="18"/>
        <v>7.0545252923296276E-4</v>
      </c>
      <c r="F152" s="36">
        <f t="shared" ref="F152" si="22">SUM(F153)</f>
        <v>335.6</v>
      </c>
      <c r="G152" s="37">
        <f t="shared" si="19"/>
        <v>1.688081772974782E-3</v>
      </c>
      <c r="H152" s="36" t="s">
        <v>77</v>
      </c>
      <c r="I152" s="38">
        <f t="shared" si="13"/>
        <v>45.29014844804319</v>
      </c>
    </row>
    <row r="153" spans="1:9" ht="30.75" customHeight="1" x14ac:dyDescent="0.2">
      <c r="A153" s="20" t="s">
        <v>129</v>
      </c>
      <c r="B153" s="21">
        <f>SUM(B154:B155)</f>
        <v>0</v>
      </c>
      <c r="C153" s="22">
        <f t="shared" si="17"/>
        <v>0</v>
      </c>
      <c r="D153" s="21">
        <f>SUM(D154:D155)</f>
        <v>741</v>
      </c>
      <c r="E153" s="22">
        <f t="shared" si="18"/>
        <v>7.0545252923296276E-4</v>
      </c>
      <c r="F153" s="21">
        <f t="shared" ref="F153" si="23">SUM(F154:F155)</f>
        <v>335.6</v>
      </c>
      <c r="G153" s="22">
        <f t="shared" si="19"/>
        <v>1.688081772974782E-3</v>
      </c>
      <c r="H153" s="21" t="s">
        <v>77</v>
      </c>
      <c r="I153" s="23">
        <f t="shared" si="13"/>
        <v>45.29014844804319</v>
      </c>
    </row>
    <row r="154" spans="1:9" ht="20.25" customHeight="1" x14ac:dyDescent="0.2">
      <c r="A154" s="16" t="s">
        <v>45</v>
      </c>
      <c r="B154" s="3">
        <v>0</v>
      </c>
      <c r="C154" s="4">
        <f t="shared" si="17"/>
        <v>0</v>
      </c>
      <c r="D154" s="3">
        <v>380</v>
      </c>
      <c r="E154" s="4">
        <f t="shared" si="18"/>
        <v>3.6177052781177581E-4</v>
      </c>
      <c r="F154" s="3">
        <v>76</v>
      </c>
      <c r="G154" s="4">
        <f t="shared" si="19"/>
        <v>3.8228311902885407E-4</v>
      </c>
      <c r="H154" s="3" t="s">
        <v>77</v>
      </c>
      <c r="I154" s="10">
        <f t="shared" si="13"/>
        <v>20</v>
      </c>
    </row>
    <row r="155" spans="1:9" ht="32.25" customHeight="1" thickBot="1" x14ac:dyDescent="0.25">
      <c r="A155" s="32" t="s">
        <v>105</v>
      </c>
      <c r="B155" s="24">
        <v>0</v>
      </c>
      <c r="C155" s="25">
        <f t="shared" si="17"/>
        <v>0</v>
      </c>
      <c r="D155" s="24">
        <v>361</v>
      </c>
      <c r="E155" s="25">
        <f t="shared" si="18"/>
        <v>3.43682001421187E-4</v>
      </c>
      <c r="F155" s="24">
        <v>259.60000000000002</v>
      </c>
      <c r="G155" s="25">
        <f t="shared" si="19"/>
        <v>1.3057986539459279E-3</v>
      </c>
      <c r="H155" s="24" t="s">
        <v>77</v>
      </c>
      <c r="I155" s="26">
        <f t="shared" si="13"/>
        <v>71.91135734072023</v>
      </c>
    </row>
    <row r="156" spans="1:9" ht="42" customHeight="1" thickBot="1" x14ac:dyDescent="0.25">
      <c r="A156" s="35" t="s">
        <v>130</v>
      </c>
      <c r="B156" s="36">
        <f>SUM(B157)</f>
        <v>0</v>
      </c>
      <c r="C156" s="37">
        <f t="shared" si="17"/>
        <v>0</v>
      </c>
      <c r="D156" s="36">
        <f t="shared" ref="D156:F156" si="24">SUM(D157)</f>
        <v>1984</v>
      </c>
      <c r="E156" s="37">
        <f t="shared" si="18"/>
        <v>1.8888229662593768E-3</v>
      </c>
      <c r="F156" s="36">
        <f t="shared" si="24"/>
        <v>1494</v>
      </c>
      <c r="G156" s="37">
        <f t="shared" si="19"/>
        <v>7.5148813135408939E-3</v>
      </c>
      <c r="H156" s="36" t="e">
        <f t="shared" si="12"/>
        <v>#DIV/0!</v>
      </c>
      <c r="I156" s="38">
        <f t="shared" si="13"/>
        <v>75.302419354838719</v>
      </c>
    </row>
    <row r="157" spans="1:9" ht="45.75" customHeight="1" x14ac:dyDescent="0.2">
      <c r="A157" s="20" t="s">
        <v>131</v>
      </c>
      <c r="B157" s="21">
        <f>SUM(B158:B158)</f>
        <v>0</v>
      </c>
      <c r="C157" s="22">
        <f t="shared" si="17"/>
        <v>0</v>
      </c>
      <c r="D157" s="21">
        <f>SUM(D158:D158)</f>
        <v>1984</v>
      </c>
      <c r="E157" s="22">
        <f t="shared" si="18"/>
        <v>1.8888229662593768E-3</v>
      </c>
      <c r="F157" s="21">
        <f>SUM(F158:F158)</f>
        <v>1494</v>
      </c>
      <c r="G157" s="22">
        <f t="shared" si="19"/>
        <v>7.5148813135408939E-3</v>
      </c>
      <c r="H157" s="21" t="e">
        <f t="shared" si="12"/>
        <v>#DIV/0!</v>
      </c>
      <c r="I157" s="23">
        <f t="shared" si="13"/>
        <v>75.302419354838719</v>
      </c>
    </row>
    <row r="158" spans="1:9" ht="54" customHeight="1" thickBot="1" x14ac:dyDescent="0.25">
      <c r="A158" s="32" t="s">
        <v>100</v>
      </c>
      <c r="B158" s="24">
        <v>0</v>
      </c>
      <c r="C158" s="25">
        <f t="shared" si="17"/>
        <v>0</v>
      </c>
      <c r="D158" s="24">
        <v>1984</v>
      </c>
      <c r="E158" s="25">
        <f t="shared" si="18"/>
        <v>1.8888229662593768E-3</v>
      </c>
      <c r="F158" s="24">
        <v>1494</v>
      </c>
      <c r="G158" s="25">
        <f t="shared" si="19"/>
        <v>7.5148813135408939E-3</v>
      </c>
      <c r="H158" s="24" t="e">
        <f t="shared" si="12"/>
        <v>#DIV/0!</v>
      </c>
      <c r="I158" s="26">
        <f t="shared" si="13"/>
        <v>75.302419354838719</v>
      </c>
    </row>
    <row r="159" spans="1:9" ht="48" customHeight="1" thickBot="1" x14ac:dyDescent="0.25">
      <c r="A159" s="35" t="s">
        <v>132</v>
      </c>
      <c r="B159" s="36">
        <f>SUM(B160)</f>
        <v>0</v>
      </c>
      <c r="C159" s="37">
        <f t="shared" si="17"/>
        <v>0</v>
      </c>
      <c r="D159" s="36">
        <f t="shared" ref="D159:F160" si="25">SUM(D160)</f>
        <v>876</v>
      </c>
      <c r="E159" s="37">
        <f t="shared" si="18"/>
        <v>8.3397626937662002E-4</v>
      </c>
      <c r="F159" s="36">
        <f t="shared" si="25"/>
        <v>376.2</v>
      </c>
      <c r="G159" s="37">
        <f t="shared" si="19"/>
        <v>1.8923014391928274E-3</v>
      </c>
      <c r="H159" s="36" t="e">
        <f t="shared" si="12"/>
        <v>#DIV/0!</v>
      </c>
      <c r="I159" s="38">
        <f t="shared" si="13"/>
        <v>42.945205479452056</v>
      </c>
    </row>
    <row r="160" spans="1:9" ht="33.75" customHeight="1" x14ac:dyDescent="0.2">
      <c r="A160" s="20" t="s">
        <v>133</v>
      </c>
      <c r="B160" s="21">
        <f>SUM(B161)</f>
        <v>0</v>
      </c>
      <c r="C160" s="22">
        <f t="shared" si="17"/>
        <v>0</v>
      </c>
      <c r="D160" s="21">
        <f t="shared" si="25"/>
        <v>876</v>
      </c>
      <c r="E160" s="22">
        <f t="shared" si="18"/>
        <v>8.3397626937662002E-4</v>
      </c>
      <c r="F160" s="21">
        <f t="shared" si="25"/>
        <v>376.2</v>
      </c>
      <c r="G160" s="22">
        <f t="shared" si="19"/>
        <v>1.8923014391928274E-3</v>
      </c>
      <c r="H160" s="21" t="e">
        <f t="shared" si="12"/>
        <v>#DIV/0!</v>
      </c>
      <c r="I160" s="23">
        <f t="shared" si="13"/>
        <v>42.945205479452056</v>
      </c>
    </row>
    <row r="161" spans="1:9" ht="36" customHeight="1" thickBot="1" x14ac:dyDescent="0.25">
      <c r="A161" s="32" t="s">
        <v>42</v>
      </c>
      <c r="B161" s="24">
        <v>0</v>
      </c>
      <c r="C161" s="25">
        <f t="shared" si="17"/>
        <v>0</v>
      </c>
      <c r="D161" s="24">
        <v>876</v>
      </c>
      <c r="E161" s="25">
        <f t="shared" si="18"/>
        <v>8.3397626937662002E-4</v>
      </c>
      <c r="F161" s="24">
        <v>376.2</v>
      </c>
      <c r="G161" s="25">
        <f t="shared" si="19"/>
        <v>1.8923014391928274E-3</v>
      </c>
      <c r="H161" s="24" t="e">
        <f t="shared" ref="H161:H174" si="26">F161/B161*100-100</f>
        <v>#DIV/0!</v>
      </c>
      <c r="I161" s="26">
        <f t="shared" ref="I161:I174" si="27">F161/D161*100</f>
        <v>42.945205479452056</v>
      </c>
    </row>
    <row r="162" spans="1:9" ht="48" customHeight="1" thickBot="1" x14ac:dyDescent="0.25">
      <c r="A162" s="35" t="s">
        <v>134</v>
      </c>
      <c r="B162" s="36">
        <f>SUM(B163)</f>
        <v>0</v>
      </c>
      <c r="C162" s="37">
        <f t="shared" si="17"/>
        <v>0</v>
      </c>
      <c r="D162" s="36">
        <f>SUM(D163)</f>
        <v>484</v>
      </c>
      <c r="E162" s="37">
        <f t="shared" si="18"/>
        <v>4.6078140910763021E-4</v>
      </c>
      <c r="F162" s="36">
        <f t="shared" ref="D162:F163" si="28">SUM(F163)</f>
        <v>198</v>
      </c>
      <c r="G162" s="37">
        <f t="shared" si="19"/>
        <v>9.9594812589096191E-4</v>
      </c>
      <c r="H162" s="36" t="e">
        <f t="shared" si="26"/>
        <v>#DIV/0!</v>
      </c>
      <c r="I162" s="38">
        <f t="shared" si="27"/>
        <v>40.909090909090914</v>
      </c>
    </row>
    <row r="163" spans="1:9" ht="48" customHeight="1" x14ac:dyDescent="0.2">
      <c r="A163" s="20" t="s">
        <v>135</v>
      </c>
      <c r="B163" s="21">
        <f>SUM(B164)</f>
        <v>0</v>
      </c>
      <c r="C163" s="22">
        <f t="shared" si="17"/>
        <v>0</v>
      </c>
      <c r="D163" s="21">
        <f t="shared" si="28"/>
        <v>484</v>
      </c>
      <c r="E163" s="22">
        <f t="shared" si="18"/>
        <v>4.6078140910763021E-4</v>
      </c>
      <c r="F163" s="21">
        <f t="shared" si="28"/>
        <v>198</v>
      </c>
      <c r="G163" s="22">
        <f t="shared" si="19"/>
        <v>9.9594812589096191E-4</v>
      </c>
      <c r="H163" s="21" t="e">
        <f t="shared" si="26"/>
        <v>#DIV/0!</v>
      </c>
      <c r="I163" s="23">
        <f t="shared" si="27"/>
        <v>40.909090909090914</v>
      </c>
    </row>
    <row r="164" spans="1:9" ht="48" customHeight="1" thickBot="1" x14ac:dyDescent="0.25">
      <c r="A164" s="32" t="s">
        <v>100</v>
      </c>
      <c r="B164" s="24">
        <v>0</v>
      </c>
      <c r="C164" s="25">
        <f t="shared" si="17"/>
        <v>0</v>
      </c>
      <c r="D164" s="24">
        <v>484</v>
      </c>
      <c r="E164" s="25">
        <f t="shared" si="18"/>
        <v>4.6078140910763021E-4</v>
      </c>
      <c r="F164" s="24">
        <v>198</v>
      </c>
      <c r="G164" s="25">
        <f t="shared" si="19"/>
        <v>9.9594812589096191E-4</v>
      </c>
      <c r="H164" s="24" t="e">
        <f t="shared" si="26"/>
        <v>#DIV/0!</v>
      </c>
      <c r="I164" s="26">
        <f t="shared" si="27"/>
        <v>40.909090909090914</v>
      </c>
    </row>
    <row r="165" spans="1:9" ht="37.5" customHeight="1" thickBot="1" x14ac:dyDescent="0.25">
      <c r="A165" s="35" t="s">
        <v>136</v>
      </c>
      <c r="B165" s="36">
        <f>SUM(B166)</f>
        <v>0</v>
      </c>
      <c r="C165" s="37">
        <f t="shared" ref="C165:C168" si="29">SUM(B165/$B$175)</f>
        <v>0</v>
      </c>
      <c r="D165" s="36">
        <f>SUM(D166)</f>
        <v>2291.6</v>
      </c>
      <c r="E165" s="37">
        <f t="shared" ref="E165:E170" si="30">D165/$D$175</f>
        <v>2.1816666882459616E-3</v>
      </c>
      <c r="F165" s="36">
        <f>SUM(F166)</f>
        <v>194.2</v>
      </c>
      <c r="G165" s="37">
        <f t="shared" ref="G165:G170" si="31">F165/$F$175</f>
        <v>9.7683396993951919E-4</v>
      </c>
      <c r="H165" s="36" t="e">
        <f t="shared" si="26"/>
        <v>#DIV/0!</v>
      </c>
      <c r="I165" s="38">
        <f t="shared" si="27"/>
        <v>8.4744283470064588</v>
      </c>
    </row>
    <row r="166" spans="1:9" ht="32.25" customHeight="1" x14ac:dyDescent="0.2">
      <c r="A166" s="20" t="s">
        <v>137</v>
      </c>
      <c r="B166" s="21">
        <f>SUM(B167:B169)</f>
        <v>0</v>
      </c>
      <c r="C166" s="22">
        <f t="shared" si="29"/>
        <v>0</v>
      </c>
      <c r="D166" s="21">
        <f>SUM(D167:D168)</f>
        <v>2291.6</v>
      </c>
      <c r="E166" s="22">
        <f t="shared" si="30"/>
        <v>2.1816666882459616E-3</v>
      </c>
      <c r="F166" s="21">
        <f>SUM(F167:F168)</f>
        <v>194.2</v>
      </c>
      <c r="G166" s="22">
        <f t="shared" si="31"/>
        <v>9.7683396993951919E-4</v>
      </c>
      <c r="H166" s="21" t="e">
        <f t="shared" si="26"/>
        <v>#DIV/0!</v>
      </c>
      <c r="I166" s="23">
        <f t="shared" si="27"/>
        <v>8.4744283470064588</v>
      </c>
    </row>
    <row r="167" spans="1:9" ht="21" customHeight="1" x14ac:dyDescent="0.2">
      <c r="A167" s="16" t="s">
        <v>45</v>
      </c>
      <c r="B167" s="3">
        <v>0</v>
      </c>
      <c r="C167" s="4">
        <f t="shared" si="29"/>
        <v>0</v>
      </c>
      <c r="D167" s="3">
        <v>1320.1</v>
      </c>
      <c r="E167" s="4">
        <f t="shared" si="30"/>
        <v>1.2567717730640137E-3</v>
      </c>
      <c r="F167" s="3">
        <v>42.3</v>
      </c>
      <c r="G167" s="4">
        <f t="shared" si="31"/>
        <v>2.1277073598579638E-4</v>
      </c>
      <c r="H167" s="3" t="s">
        <v>77</v>
      </c>
      <c r="I167" s="10">
        <f t="shared" si="27"/>
        <v>3.2043027043405803</v>
      </c>
    </row>
    <row r="168" spans="1:9" ht="37.5" customHeight="1" x14ac:dyDescent="0.2">
      <c r="A168" s="16" t="s">
        <v>105</v>
      </c>
      <c r="B168" s="3">
        <v>0</v>
      </c>
      <c r="C168" s="4">
        <f t="shared" si="29"/>
        <v>0</v>
      </c>
      <c r="D168" s="3">
        <v>971.5</v>
      </c>
      <c r="E168" s="4">
        <f t="shared" si="30"/>
        <v>9.248949151819478E-4</v>
      </c>
      <c r="F168" s="3">
        <v>151.9</v>
      </c>
      <c r="G168" s="4">
        <f t="shared" si="31"/>
        <v>7.6406323395372276E-4</v>
      </c>
      <c r="H168" s="3" t="s">
        <v>77</v>
      </c>
      <c r="I168" s="10">
        <f t="shared" si="27"/>
        <v>15.635615028306743</v>
      </c>
    </row>
    <row r="169" spans="1:9" ht="51.75" customHeight="1" thickBot="1" x14ac:dyDescent="0.25">
      <c r="A169" s="33" t="s">
        <v>100</v>
      </c>
      <c r="B169" s="24">
        <v>0</v>
      </c>
      <c r="C169" s="25">
        <f t="shared" ref="C169" si="32">SUM(B169/$B$175)</f>
        <v>0</v>
      </c>
      <c r="D169" s="24">
        <v>0</v>
      </c>
      <c r="E169" s="25">
        <f t="shared" si="30"/>
        <v>0</v>
      </c>
      <c r="F169" s="24">
        <v>0</v>
      </c>
      <c r="G169" s="25">
        <f t="shared" si="31"/>
        <v>0</v>
      </c>
      <c r="H169" s="24" t="e">
        <f t="shared" si="26"/>
        <v>#DIV/0!</v>
      </c>
      <c r="I169" s="26" t="e">
        <f t="shared" si="27"/>
        <v>#DIV/0!</v>
      </c>
    </row>
    <row r="170" spans="1:9" ht="47.25" customHeight="1" x14ac:dyDescent="0.2">
      <c r="A170" s="61" t="s">
        <v>138</v>
      </c>
      <c r="B170" s="62">
        <f>SUM(B173)</f>
        <v>0</v>
      </c>
      <c r="C170" s="63">
        <f>SUM(B170/$B$175)</f>
        <v>0</v>
      </c>
      <c r="D170" s="62">
        <f>SUM(D173+D171)</f>
        <v>362.3</v>
      </c>
      <c r="E170" s="63">
        <f t="shared" si="30"/>
        <v>3.4491963743738522E-4</v>
      </c>
      <c r="F170" s="62">
        <f>SUM(F173+F171)</f>
        <v>68.5</v>
      </c>
      <c r="G170" s="63">
        <f t="shared" si="31"/>
        <v>3.4455781122995398E-4</v>
      </c>
      <c r="H170" s="62" t="e">
        <f t="shared" si="26"/>
        <v>#DIV/0!</v>
      </c>
      <c r="I170" s="64">
        <f t="shared" si="27"/>
        <v>18.906983163124483</v>
      </c>
    </row>
    <row r="171" spans="1:9" ht="47.25" customHeight="1" x14ac:dyDescent="0.2">
      <c r="A171" s="8" t="s">
        <v>164</v>
      </c>
      <c r="B171" s="3">
        <f>SUM(B172)</f>
        <v>0</v>
      </c>
      <c r="C171" s="4">
        <f t="shared" ref="C171:C172" si="33">SUM(B171/$B$175)</f>
        <v>0</v>
      </c>
      <c r="D171" s="3">
        <f t="shared" ref="D171:F173" si="34">SUM(D172)</f>
        <v>150</v>
      </c>
      <c r="E171" s="4">
        <f t="shared" ref="E171:E172" si="35">D171/$D$175</f>
        <v>1.4280415571517465E-4</v>
      </c>
      <c r="F171" s="3">
        <f t="shared" si="34"/>
        <v>0</v>
      </c>
      <c r="G171" s="4">
        <f t="shared" ref="G171:G172" si="36">F171/$F$175</f>
        <v>0</v>
      </c>
      <c r="H171" s="3" t="e">
        <f t="shared" si="26"/>
        <v>#DIV/0!</v>
      </c>
      <c r="I171" s="10">
        <f t="shared" si="27"/>
        <v>0</v>
      </c>
    </row>
    <row r="172" spans="1:9" ht="47.25" customHeight="1" x14ac:dyDescent="0.2">
      <c r="A172" s="27" t="s">
        <v>165</v>
      </c>
      <c r="B172" s="21">
        <v>0</v>
      </c>
      <c r="C172" s="22">
        <f t="shared" si="33"/>
        <v>0</v>
      </c>
      <c r="D172" s="21">
        <v>150</v>
      </c>
      <c r="E172" s="22">
        <f t="shared" si="35"/>
        <v>1.4280415571517465E-4</v>
      </c>
      <c r="F172" s="21">
        <v>0</v>
      </c>
      <c r="G172" s="22">
        <f t="shared" si="36"/>
        <v>0</v>
      </c>
      <c r="H172" s="21" t="e">
        <f t="shared" si="26"/>
        <v>#DIV/0!</v>
      </c>
      <c r="I172" s="23">
        <f t="shared" si="27"/>
        <v>0</v>
      </c>
    </row>
    <row r="173" spans="1:9" ht="33.75" customHeight="1" x14ac:dyDescent="0.2">
      <c r="A173" s="20" t="s">
        <v>163</v>
      </c>
      <c r="B173" s="21">
        <f>SUM(B174)</f>
        <v>0</v>
      </c>
      <c r="C173" s="22">
        <f>SUM(B173/$B$175)</f>
        <v>0</v>
      </c>
      <c r="D173" s="21">
        <f t="shared" si="34"/>
        <v>212.3</v>
      </c>
      <c r="E173" s="22">
        <f>D173/$D$175</f>
        <v>2.0211548172221054E-4</v>
      </c>
      <c r="F173" s="21">
        <f t="shared" si="34"/>
        <v>68.5</v>
      </c>
      <c r="G173" s="22">
        <f>F173/$F$175</f>
        <v>3.4455781122995398E-4</v>
      </c>
      <c r="H173" s="21" t="e">
        <f t="shared" si="26"/>
        <v>#DIV/0!</v>
      </c>
      <c r="I173" s="23">
        <f t="shared" si="27"/>
        <v>32.265661799340556</v>
      </c>
    </row>
    <row r="174" spans="1:9" ht="30.75" customHeight="1" x14ac:dyDescent="0.2">
      <c r="A174" s="16" t="s">
        <v>42</v>
      </c>
      <c r="B174" s="3">
        <v>0</v>
      </c>
      <c r="C174" s="4">
        <f>SUM(B174/$B$175)</f>
        <v>0</v>
      </c>
      <c r="D174" s="3">
        <v>212.3</v>
      </c>
      <c r="E174" s="4">
        <f>D174/$D$175</f>
        <v>2.0211548172221054E-4</v>
      </c>
      <c r="F174" s="3">
        <v>68.5</v>
      </c>
      <c r="G174" s="4">
        <f>F174/$F$175</f>
        <v>3.4455781122995398E-4</v>
      </c>
      <c r="H174" s="3" t="e">
        <f t="shared" si="26"/>
        <v>#DIV/0!</v>
      </c>
      <c r="I174" s="10">
        <f t="shared" si="27"/>
        <v>32.265661799340556</v>
      </c>
    </row>
    <row r="175" spans="1:9" ht="15" x14ac:dyDescent="0.2">
      <c r="A175" s="65" t="s">
        <v>75</v>
      </c>
      <c r="B175" s="66">
        <f>SUM(B5+B24+B41+B43+B58+B65+B68+B71+B77+B84+B127+B130+B134+B138+B142+B145+B148+B152+B156+B159+B162+B165+B170)</f>
        <v>155899.9</v>
      </c>
      <c r="C175" s="66" t="s">
        <v>86</v>
      </c>
      <c r="D175" s="66">
        <f>SUM(D5+D24+D41+D43+D58+D65+D68+D71+D77+D84+D127+D130+D134+D138+D142+D145+D148+D152+D156+D159+D162+D165+D170)</f>
        <v>1050389.5999999999</v>
      </c>
      <c r="E175" s="66" t="s">
        <v>86</v>
      </c>
      <c r="F175" s="66">
        <f>SUM(F5+F24+F41+F43+F58+F65+F68+F71+F77+F84+F127+F130+F134+F138+F142+F145+F148+F152+F156+F159+F162+F165+F170)</f>
        <v>198805.53499999997</v>
      </c>
      <c r="G175" s="67" t="s">
        <v>77</v>
      </c>
      <c r="H175" s="68" t="s">
        <v>86</v>
      </c>
      <c r="I175" s="69" t="s">
        <v>86</v>
      </c>
    </row>
    <row r="178" spans="1:9" ht="24.75" customHeight="1" x14ac:dyDescent="0.2">
      <c r="A178" s="73"/>
      <c r="B178" s="73"/>
      <c r="C178" s="73"/>
      <c r="D178" s="73"/>
      <c r="E178" s="73"/>
      <c r="F178" s="73"/>
      <c r="G178" s="73"/>
      <c r="H178" s="73"/>
      <c r="I178" s="73"/>
    </row>
    <row r="179" spans="1:9" ht="19.5" customHeight="1" x14ac:dyDescent="0.2">
      <c r="A179" s="73"/>
      <c r="B179" s="73"/>
      <c r="C179" s="73"/>
    </row>
    <row r="180" spans="1:9" ht="13.5" customHeight="1" x14ac:dyDescent="0.2">
      <c r="A180" s="73"/>
      <c r="B180" s="73"/>
      <c r="C180" s="73"/>
    </row>
    <row r="181" spans="1:9" ht="15" customHeight="1" x14ac:dyDescent="0.2">
      <c r="A181" s="73"/>
      <c r="B181" s="73"/>
    </row>
    <row r="182" spans="1:9" x14ac:dyDescent="0.2">
      <c r="A182" s="41"/>
    </row>
    <row r="183" spans="1:9" x14ac:dyDescent="0.2">
      <c r="A183" s="41"/>
    </row>
  </sheetData>
  <mergeCells count="5">
    <mergeCell ref="A1:I1"/>
    <mergeCell ref="A178:I178"/>
    <mergeCell ref="A179:C179"/>
    <mergeCell ref="A180:C180"/>
    <mergeCell ref="A181:B1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2025-07-09T11:10:06Z</dcterms:modified>
</cp:coreProperties>
</file>