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5" i="3" l="1"/>
  <c r="F5" i="3"/>
  <c r="F17" i="3"/>
  <c r="D17" i="3"/>
  <c r="B17" i="3"/>
  <c r="I55" i="3" l="1"/>
  <c r="H55" i="3"/>
  <c r="I54" i="3"/>
  <c r="H54" i="3"/>
  <c r="I53" i="3"/>
  <c r="H53" i="3"/>
  <c r="F52" i="3"/>
  <c r="D52" i="3"/>
  <c r="B52" i="3"/>
  <c r="I51" i="3"/>
  <c r="H51" i="3"/>
  <c r="F50" i="3"/>
  <c r="I50" i="3" s="1"/>
  <c r="D50" i="3"/>
  <c r="B50" i="3"/>
  <c r="I49" i="3"/>
  <c r="I48" i="3"/>
  <c r="H48" i="3"/>
  <c r="I47" i="3"/>
  <c r="H47" i="3"/>
  <c r="F46" i="3"/>
  <c r="D46" i="3"/>
  <c r="B46" i="3"/>
  <c r="I45" i="3"/>
  <c r="H45" i="3"/>
  <c r="I44" i="3"/>
  <c r="H44" i="3"/>
  <c r="I43" i="3"/>
  <c r="H43" i="3"/>
  <c r="I42" i="3"/>
  <c r="H42" i="3"/>
  <c r="F41" i="3"/>
  <c r="D41" i="3"/>
  <c r="B41" i="3"/>
  <c r="I40" i="3"/>
  <c r="H40" i="3"/>
  <c r="I39" i="3"/>
  <c r="H39" i="3"/>
  <c r="F38" i="3"/>
  <c r="D38" i="3"/>
  <c r="B38" i="3"/>
  <c r="I37" i="3"/>
  <c r="H37" i="3"/>
  <c r="I36" i="3"/>
  <c r="I35" i="3"/>
  <c r="H35" i="3"/>
  <c r="I34" i="3"/>
  <c r="H34" i="3"/>
  <c r="I33" i="3"/>
  <c r="H33" i="3"/>
  <c r="F32" i="3"/>
  <c r="D32" i="3"/>
  <c r="B32" i="3"/>
  <c r="I31" i="3"/>
  <c r="F30" i="3"/>
  <c r="D30" i="3"/>
  <c r="I29" i="3"/>
  <c r="H29" i="3"/>
  <c r="I28" i="3"/>
  <c r="H28" i="3"/>
  <c r="I27" i="3"/>
  <c r="H27" i="3"/>
  <c r="I26" i="3"/>
  <c r="H26" i="3"/>
  <c r="F25" i="3"/>
  <c r="D25" i="3"/>
  <c r="B25" i="3"/>
  <c r="I24" i="3"/>
  <c r="H24" i="3"/>
  <c r="I23" i="3"/>
  <c r="H23" i="3"/>
  <c r="I22" i="3"/>
  <c r="H22" i="3"/>
  <c r="I21" i="3"/>
  <c r="H21" i="3"/>
  <c r="F20" i="3"/>
  <c r="D20" i="3"/>
  <c r="B20" i="3"/>
  <c r="I19" i="3"/>
  <c r="H19" i="3"/>
  <c r="H17" i="3"/>
  <c r="I16" i="3"/>
  <c r="H16" i="3"/>
  <c r="F15" i="3"/>
  <c r="D15" i="3"/>
  <c r="B15" i="3"/>
  <c r="I14" i="3"/>
  <c r="H14" i="3"/>
  <c r="I13" i="3"/>
  <c r="I12" i="3"/>
  <c r="H12" i="3"/>
  <c r="I11" i="3"/>
  <c r="H11" i="3"/>
  <c r="I10" i="3"/>
  <c r="I9" i="3"/>
  <c r="H9" i="3"/>
  <c r="I8" i="3"/>
  <c r="H8" i="3"/>
  <c r="I7" i="3"/>
  <c r="H7" i="3"/>
  <c r="F6" i="3"/>
  <c r="D6" i="3"/>
  <c r="B6" i="3"/>
  <c r="H46" i="3" l="1"/>
  <c r="H41" i="3"/>
  <c r="H32" i="3"/>
  <c r="H25" i="3"/>
  <c r="H20" i="3"/>
  <c r="C17" i="3"/>
  <c r="H15" i="3"/>
  <c r="I52" i="3"/>
  <c r="I38" i="3"/>
  <c r="I32" i="3"/>
  <c r="I30" i="3"/>
  <c r="I25" i="3"/>
  <c r="D5" i="3"/>
  <c r="E46" i="3" s="1"/>
  <c r="I20" i="3"/>
  <c r="I6" i="3"/>
  <c r="G6" i="3"/>
  <c r="H6" i="3"/>
  <c r="I15" i="3"/>
  <c r="I17" i="3"/>
  <c r="H38" i="3"/>
  <c r="I41" i="3"/>
  <c r="I46" i="3"/>
  <c r="H50" i="3"/>
  <c r="H52" i="3"/>
  <c r="H40" i="4"/>
  <c r="H23" i="4"/>
  <c r="H22" i="4"/>
  <c r="H21" i="4"/>
  <c r="H20" i="4"/>
  <c r="H19" i="4"/>
  <c r="H10" i="4"/>
  <c r="H9" i="4"/>
  <c r="H7" i="4"/>
  <c r="H8" i="4"/>
  <c r="I44" i="4"/>
  <c r="H44" i="4"/>
  <c r="F14" i="4"/>
  <c r="F8" i="4" s="1"/>
  <c r="G15" i="4" s="1"/>
  <c r="D14" i="4"/>
  <c r="D8" i="4"/>
  <c r="E15" i="4" s="1"/>
  <c r="I34" i="4"/>
  <c r="I27" i="4"/>
  <c r="I15" i="4"/>
  <c r="B35" i="4"/>
  <c r="F36" i="4"/>
  <c r="F35" i="4" s="1"/>
  <c r="D36" i="4"/>
  <c r="D35" i="4" s="1"/>
  <c r="B36" i="4"/>
  <c r="B14" i="4"/>
  <c r="B8" i="4" s="1"/>
  <c r="F24" i="4"/>
  <c r="D24" i="4"/>
  <c r="B24" i="4"/>
  <c r="F19" i="4"/>
  <c r="D19" i="4"/>
  <c r="B19" i="4"/>
  <c r="C30" i="3" l="1"/>
  <c r="C25" i="3"/>
  <c r="C52" i="3"/>
  <c r="C20" i="3"/>
  <c r="C6" i="3"/>
  <c r="C46" i="3"/>
  <c r="C15" i="3"/>
  <c r="C41" i="3"/>
  <c r="C50" i="3"/>
  <c r="C38" i="3"/>
  <c r="E32" i="3"/>
  <c r="E6" i="3"/>
  <c r="E20" i="3"/>
  <c r="G46" i="3"/>
  <c r="G41" i="3"/>
  <c r="G32" i="3"/>
  <c r="E38" i="3"/>
  <c r="E52" i="3"/>
  <c r="G20" i="3"/>
  <c r="G17" i="3"/>
  <c r="G10" i="3"/>
  <c r="I5" i="3"/>
  <c r="E25" i="3"/>
  <c r="E50" i="3"/>
  <c r="E15" i="3"/>
  <c r="E17" i="3"/>
  <c r="G50" i="3"/>
  <c r="G52" i="3"/>
  <c r="G38" i="3"/>
  <c r="G25" i="3"/>
  <c r="G15" i="3"/>
  <c r="H5" i="3"/>
  <c r="B7" i="4"/>
  <c r="I40" i="4" l="1"/>
  <c r="I39" i="4"/>
  <c r="I38" i="4"/>
  <c r="I37" i="4"/>
  <c r="I36" i="4"/>
  <c r="I35" i="4"/>
  <c r="I33" i="4"/>
  <c r="I32" i="4"/>
  <c r="I31" i="4"/>
  <c r="I30" i="4"/>
  <c r="I29" i="4"/>
  <c r="I28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I12" i="4"/>
  <c r="I11" i="4"/>
  <c r="I10" i="4"/>
  <c r="I9" i="4"/>
  <c r="I8" i="4"/>
  <c r="H39" i="4"/>
  <c r="H38" i="4"/>
  <c r="H36" i="4"/>
  <c r="H35" i="4"/>
  <c r="H32" i="4"/>
  <c r="H31" i="4"/>
  <c r="H30" i="4"/>
  <c r="H29" i="4"/>
  <c r="H28" i="4"/>
  <c r="H26" i="4"/>
  <c r="H25" i="4"/>
  <c r="H24" i="4"/>
  <c r="H18" i="4"/>
  <c r="H17" i="4"/>
  <c r="H16" i="4"/>
  <c r="H14" i="4"/>
  <c r="H13" i="4"/>
  <c r="H12" i="4"/>
  <c r="H11" i="4"/>
  <c r="F7" i="4"/>
  <c r="D7" i="4"/>
  <c r="C40" i="4"/>
  <c r="C38" i="4"/>
  <c r="C37" i="4"/>
  <c r="C36" i="4"/>
  <c r="C35" i="4"/>
  <c r="C33" i="4"/>
  <c r="C32" i="4"/>
  <c r="C31" i="4"/>
  <c r="C30" i="4"/>
  <c r="C29" i="4"/>
  <c r="C28" i="4"/>
  <c r="C26" i="4"/>
  <c r="C25" i="4"/>
  <c r="C24" i="4"/>
  <c r="C23" i="4"/>
  <c r="C22" i="4"/>
  <c r="C21" i="4"/>
  <c r="C20" i="4"/>
  <c r="C19" i="4"/>
  <c r="C18" i="4"/>
  <c r="C17" i="4"/>
  <c r="C16" i="4"/>
  <c r="C14" i="4"/>
  <c r="C13" i="4"/>
  <c r="C12" i="4"/>
  <c r="C11" i="4"/>
  <c r="C10" i="4"/>
  <c r="C9" i="4"/>
  <c r="G14" i="4" l="1"/>
  <c r="G24" i="4"/>
  <c r="G29" i="4"/>
  <c r="G10" i="4"/>
  <c r="G20" i="4"/>
  <c r="I7" i="4"/>
  <c r="G8" i="4"/>
  <c r="G12" i="4"/>
  <c r="G17" i="4"/>
  <c r="G22" i="4"/>
  <c r="G26" i="4"/>
  <c r="G32" i="4"/>
  <c r="G9" i="4"/>
  <c r="G11" i="4"/>
  <c r="G13" i="4"/>
  <c r="G16" i="4"/>
  <c r="G19" i="4"/>
  <c r="G21" i="4"/>
  <c r="G23" i="4"/>
  <c r="G25" i="4"/>
  <c r="G28" i="4"/>
  <c r="G31" i="4"/>
  <c r="G33" i="4"/>
  <c r="G36" i="4"/>
  <c r="G38" i="4"/>
  <c r="G40" i="4"/>
  <c r="G35" i="4"/>
  <c r="G37" i="4"/>
  <c r="G39" i="4"/>
  <c r="E10" i="4"/>
  <c r="E17" i="4"/>
  <c r="E22" i="4"/>
  <c r="E26" i="4"/>
  <c r="E29" i="4"/>
  <c r="E32" i="4"/>
  <c r="E35" i="4"/>
  <c r="E37" i="4"/>
  <c r="E39" i="4"/>
  <c r="E8" i="4"/>
  <c r="E12" i="4"/>
  <c r="E14" i="4"/>
  <c r="E20" i="4"/>
  <c r="E24" i="4"/>
  <c r="E9" i="4"/>
  <c r="E11" i="4"/>
  <c r="E13" i="4"/>
  <c r="E16" i="4"/>
  <c r="E19" i="4"/>
  <c r="E21" i="4"/>
  <c r="E23" i="4"/>
  <c r="E25" i="4"/>
  <c r="E28" i="4"/>
  <c r="E31" i="4"/>
  <c r="E33" i="4"/>
  <c r="E36" i="4"/>
  <c r="E38" i="4"/>
  <c r="E40" i="4"/>
</calcChain>
</file>

<file path=xl/sharedStrings.xml><?xml version="1.0" encoding="utf-8"?>
<sst xmlns="http://schemas.openxmlformats.org/spreadsheetml/2006/main" count="160" uniqueCount="128">
  <si>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</si>
  <si>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</si>
  <si>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</si>
  <si>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</si>
  <si>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</si>
  <si>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</si>
  <si>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</si>
  <si>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</si>
  <si>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</si>
  <si>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</si>
  <si>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</si>
  <si>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</si>
  <si>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</si>
  <si>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</si>
  <si>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</si>
  <si>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</si>
  <si>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</si>
  <si>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</si>
  <si>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</si>
  <si>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</si>
  <si>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</si>
  <si>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</si>
  <si>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</si>
  <si>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</si>
  <si>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</si>
  <si>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</si>
  <si>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</si>
  <si>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</si>
  <si>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</si>
  <si>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</si>
  <si>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</si>
  <si>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</si>
  <si>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</si>
  <si>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</si>
  <si>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</si>
  <si>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</si>
  <si>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</si>
  <si>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</si>
  <si>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</si>
  <si>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</si>
  <si>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</si>
  <si>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</si>
  <si>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</si>
  <si>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</si>
  <si>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</si>
  <si>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</si>
  <si>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</si>
  <si>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</si>
  <si>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</si>
  <si>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</si>
  <si>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</si>
  <si>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</si>
  <si>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</si>
  <si>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</si>
  <si>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</si>
  <si>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</si>
  <si>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</si>
  <si>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</si>
  <si>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</si>
  <si>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</si>
  <si>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</si>
  <si>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</si>
  <si>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</si>
  <si>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</si>
  <si>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</si>
  <si>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</si>
  <si>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</si>
  <si>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</si>
  <si>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</si>
  <si>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</si>
  <si>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</si>
  <si>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</si>
  <si>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</si>
  <si>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</si>
  <si>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</si>
  <si>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</si>
  <si>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</si>
  <si>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</si>
  <si>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</si>
  <si>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</si>
  <si>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</si>
  <si>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</si>
  <si>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</si>
  <si>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</si>
  <si>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</si>
  <si>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</si>
  <si>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</si>
  <si>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</si>
  <si>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</si>
  <si>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</si>
  <si>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</si>
  <si>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</si>
  <si>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</si>
  <si>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</si>
  <si>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</si>
  <si>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</si>
  <si>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</si>
  <si>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</si>
  <si>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</si>
  <si>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</si>
  <si>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</si>
  <si>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</si>
  <si>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Функционирование высшегодолжностного лица субъекта Российской Федерации и муниципального образования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</si>
  <si>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</si>
  <si>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</si>
  <si>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</si>
  <si>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</si>
  <si>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</si>
  <si>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</si>
  <si>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</si>
  <si>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Информация об исполнении консолидированного бюджета Кемского муниципального района за 2 квартал 2022 года</t>
  </si>
  <si>
    <t>Факт на 01.07.2021 (отчетный) год</t>
  </si>
  <si>
    <t>План на 2022 год по состоянию на 01.07.2022 (текущий) год</t>
  </si>
  <si>
    <t>Факт на 01.07.2022 (текущий) год</t>
  </si>
  <si>
    <t>УСН</t>
  </si>
  <si>
    <t>в 7,17 раз</t>
  </si>
  <si>
    <t>в 2,45 раза</t>
  </si>
  <si>
    <t>в 4,83 раза</t>
  </si>
  <si>
    <t>Факт на 01.07.2021 отчетный год</t>
  </si>
  <si>
    <t>ОХРАНА ОКРУЖАЮЩЕЙ СРЕДЫ</t>
  </si>
  <si>
    <t>Сбор, удаление отходов и очистка сточных вод</t>
  </si>
  <si>
    <t>Физическая культура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</si>
  <si>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</si>
  <si>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</si>
  <si>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</si>
  <si>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</si>
  <si>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План на 2022год по состоянию на 01.04.2022 (текущий ) год</t>
  </si>
  <si>
    <t>Гражданская оборона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</si>
</sst>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&quot;###,##0"/>
    <numFmt numFmtId="165" formatCode="#,##0\ _₽"/>
    <numFmt numFmtId="166" formatCode="#,###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F13" sqref="F13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34" t="s">
        <v>110</v>
      </c>
      <c r="B1" s="35"/>
      <c r="C1" s="35"/>
      <c r="D1" s="35"/>
      <c r="E1" s="35"/>
      <c r="F1" s="35"/>
      <c r="G1" s="35"/>
      <c r="H1" s="35"/>
      <c r="I1" s="35"/>
    </row>
    <row r="2" spans="1:9" s="1" customFormat="1" x14ac:dyDescent="0.2"/>
    <row r="3" spans="1:9" ht="14.25" x14ac:dyDescent="0.2">
      <c r="A3" s="33" t="s">
        <v>107</v>
      </c>
      <c r="B3" s="33"/>
      <c r="C3" s="33"/>
      <c r="D3" s="33"/>
      <c r="E3" s="33"/>
      <c r="F3" s="33"/>
      <c r="G3" s="33"/>
      <c r="H3" s="33"/>
      <c r="I3" s="33"/>
    </row>
    <row r="4" spans="1:9" ht="15" x14ac:dyDescent="0.25">
      <c r="I4" s="3" t="s">
        <v>85</v>
      </c>
    </row>
    <row r="5" spans="1:9" ht="71.25" x14ac:dyDescent="0.2">
      <c r="A5" s="4" t="s">
        <v>0</v>
      </c>
      <c r="B5" s="4" t="s">
        <v>111</v>
      </c>
      <c r="C5" s="4" t="s">
        <v>1</v>
      </c>
      <c r="D5" s="4" t="s">
        <v>112</v>
      </c>
      <c r="E5" s="4" t="s">
        <v>2</v>
      </c>
      <c r="F5" s="4" t="s">
        <v>113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8" customFormat="1" ht="14.25" x14ac:dyDescent="0.2">
      <c r="A7" s="16" t="s">
        <v>41</v>
      </c>
      <c r="B7" s="17">
        <f>B8+B35</f>
        <v>377488.4</v>
      </c>
      <c r="C7" s="17">
        <v>100</v>
      </c>
      <c r="D7" s="17">
        <f>D8+D35</f>
        <v>741944.2</v>
      </c>
      <c r="E7" s="17">
        <v>100</v>
      </c>
      <c r="F7" s="17">
        <f>F8+F35</f>
        <v>365541.69999999995</v>
      </c>
      <c r="G7" s="17">
        <v>100</v>
      </c>
      <c r="H7" s="17">
        <f>F7/B7*100-100</f>
        <v>-3.1647859907748312</v>
      </c>
      <c r="I7" s="17">
        <f>F7/D7*100</f>
        <v>49.268085120147845</v>
      </c>
    </row>
    <row r="8" spans="1:9" ht="30" x14ac:dyDescent="0.25">
      <c r="A8" s="12" t="s">
        <v>14</v>
      </c>
      <c r="B8" s="15">
        <f>B9+B11+B14+B19+B23+B24+B29+B31+B32+B33+B34</f>
        <v>179273.4</v>
      </c>
      <c r="C8" s="15">
        <v>48</v>
      </c>
      <c r="D8" s="15">
        <f>D9+D11+D14+D19+D23+D24+D29+D31+D32+D33+D34</f>
        <v>327586.2</v>
      </c>
      <c r="E8" s="15">
        <f>D8*100/D7</f>
        <v>44.152403913933156</v>
      </c>
      <c r="F8" s="15">
        <f>F9+F11+F14+F19+F23+F24+F29+F31+F32+F33+F34</f>
        <v>171381.9</v>
      </c>
      <c r="G8" s="15">
        <f>F8*100/F7</f>
        <v>46.884363671778083</v>
      </c>
      <c r="H8" s="15">
        <f>F8/B8*100-100</f>
        <v>-4.4019358142368077</v>
      </c>
      <c r="I8" s="15">
        <f>F8/D8*100</f>
        <v>52.316581101401702</v>
      </c>
    </row>
    <row r="9" spans="1:9" ht="15" x14ac:dyDescent="0.25">
      <c r="A9" s="12" t="s">
        <v>15</v>
      </c>
      <c r="B9" s="15">
        <v>88630</v>
      </c>
      <c r="C9" s="15">
        <f>B9*100/B7</f>
        <v>23.478867165189712</v>
      </c>
      <c r="D9" s="15">
        <v>206783</v>
      </c>
      <c r="E9" s="15">
        <f>D9*100/D7</f>
        <v>27.870424757010031</v>
      </c>
      <c r="F9" s="15">
        <v>105799</v>
      </c>
      <c r="G9" s="15">
        <f>F9*100/F7</f>
        <v>28.943072705521701</v>
      </c>
      <c r="H9" s="15">
        <f>F9/B9*100-100</f>
        <v>19.371544623716574</v>
      </c>
      <c r="I9" s="15">
        <f>F9/D9*100</f>
        <v>51.164263986884805</v>
      </c>
    </row>
    <row r="10" spans="1:9" ht="15" x14ac:dyDescent="0.25">
      <c r="A10" s="12" t="s">
        <v>16</v>
      </c>
      <c r="B10" s="15">
        <v>88630</v>
      </c>
      <c r="C10" s="15">
        <f>B10*100/B7</f>
        <v>23.478867165189712</v>
      </c>
      <c r="D10" s="15">
        <v>206783</v>
      </c>
      <c r="E10" s="15">
        <f>D10*100/D7</f>
        <v>27.870424757010031</v>
      </c>
      <c r="F10" s="15">
        <v>105799</v>
      </c>
      <c r="G10" s="15">
        <f>F10*100/F7</f>
        <v>28.943072705521701</v>
      </c>
      <c r="H10" s="15">
        <f>F10/B10*100-100</f>
        <v>19.371544623716574</v>
      </c>
      <c r="I10" s="15">
        <f>F10/D10*100</f>
        <v>51.164263986884805</v>
      </c>
    </row>
    <row r="11" spans="1:9" ht="60" x14ac:dyDescent="0.25">
      <c r="A11" s="12" t="s">
        <v>17</v>
      </c>
      <c r="B11" s="15">
        <v>2902</v>
      </c>
      <c r="C11" s="15">
        <f>B11*100/B7</f>
        <v>0.76876534484238457</v>
      </c>
      <c r="D11" s="15">
        <v>6647</v>
      </c>
      <c r="E11" s="15">
        <f>D11*100/D7</f>
        <v>0.89588947524625173</v>
      </c>
      <c r="F11" s="15">
        <v>3591</v>
      </c>
      <c r="G11" s="15">
        <f>F11*100/F7</f>
        <v>0.98237766033259688</v>
      </c>
      <c r="H11" s="15">
        <f t="shared" ref="H11:H18" si="0">F11/B11*100-100</f>
        <v>23.742246726395592</v>
      </c>
      <c r="I11" s="15">
        <f>F11/D11*100</f>
        <v>54.024371897096437</v>
      </c>
    </row>
    <row r="12" spans="1:9" ht="30" x14ac:dyDescent="0.25">
      <c r="A12" s="12" t="s">
        <v>18</v>
      </c>
      <c r="B12" s="15">
        <v>2902</v>
      </c>
      <c r="C12" s="15">
        <f>B12*100/B7</f>
        <v>0.76876534484238457</v>
      </c>
      <c r="D12" s="15">
        <v>6647</v>
      </c>
      <c r="E12" s="15">
        <f>D12*100/D7</f>
        <v>0.89588947524625173</v>
      </c>
      <c r="F12" s="15">
        <v>3591</v>
      </c>
      <c r="G12" s="15">
        <f>F12*100/F7</f>
        <v>0.98237766033259688</v>
      </c>
      <c r="H12" s="15">
        <f t="shared" si="0"/>
        <v>23.742246726395592</v>
      </c>
      <c r="I12" s="15">
        <f t="shared" ref="I12:I13" si="1">F12/D12*100</f>
        <v>54.024371897096437</v>
      </c>
    </row>
    <row r="13" spans="1:9" ht="30" x14ac:dyDescent="0.25">
      <c r="A13" s="12" t="s">
        <v>19</v>
      </c>
      <c r="B13" s="15">
        <v>2902</v>
      </c>
      <c r="C13" s="15">
        <f>B13*100/B7</f>
        <v>0.76876534484238457</v>
      </c>
      <c r="D13" s="15">
        <v>6647</v>
      </c>
      <c r="E13" s="15">
        <f>D13*100/D7</f>
        <v>0.89588947524625173</v>
      </c>
      <c r="F13" s="15">
        <v>3591</v>
      </c>
      <c r="G13" s="15">
        <f>F13*100/F7</f>
        <v>0.98237766033259688</v>
      </c>
      <c r="H13" s="15">
        <f t="shared" si="0"/>
        <v>23.742246726395592</v>
      </c>
      <c r="I13" s="15">
        <f t="shared" si="1"/>
        <v>54.024371897096437</v>
      </c>
    </row>
    <row r="14" spans="1:9" ht="30" x14ac:dyDescent="0.25">
      <c r="A14" s="12" t="s">
        <v>21</v>
      </c>
      <c r="B14" s="15">
        <f>B16+B17+B18</f>
        <v>73237</v>
      </c>
      <c r="C14" s="15">
        <f>B14*100/B7</f>
        <v>19.401125968374128</v>
      </c>
      <c r="D14" s="15">
        <f>D15+D16+D17+D18</f>
        <v>80961.5</v>
      </c>
      <c r="E14" s="15">
        <f>D14*100/D7</f>
        <v>10.912073980765671</v>
      </c>
      <c r="F14" s="15">
        <f>F15+F16+F17+F18</f>
        <v>48653.5</v>
      </c>
      <c r="G14" s="15">
        <f>F14*100/F7</f>
        <v>13.309972569477027</v>
      </c>
      <c r="H14" s="15">
        <f t="shared" si="0"/>
        <v>-33.56704944222183</v>
      </c>
      <c r="I14" s="15">
        <f t="shared" ref="I14:I34" si="2">F14/D14*100</f>
        <v>60.094612871550055</v>
      </c>
    </row>
    <row r="15" spans="1:9" s="1" customFormat="1" ht="15" x14ac:dyDescent="0.25">
      <c r="A15" s="12" t="s">
        <v>114</v>
      </c>
      <c r="B15" s="15">
        <v>0</v>
      </c>
      <c r="C15" s="15"/>
      <c r="D15" s="15">
        <v>1761.5</v>
      </c>
      <c r="E15" s="15">
        <f>D15*100/D8</f>
        <v>0.53772106395202235</v>
      </c>
      <c r="F15" s="15">
        <v>971.4</v>
      </c>
      <c r="G15" s="15">
        <f>F15*100/F8</f>
        <v>0.56680431247407104</v>
      </c>
      <c r="H15" s="15"/>
      <c r="I15" s="15">
        <f t="shared" si="2"/>
        <v>55.146182231053075</v>
      </c>
    </row>
    <row r="16" spans="1:9" s="1" customFormat="1" ht="15" x14ac:dyDescent="0.25">
      <c r="A16" s="12" t="s">
        <v>86</v>
      </c>
      <c r="B16" s="15">
        <v>1276</v>
      </c>
      <c r="C16" s="15">
        <f>B16*100/B7</f>
        <v>0.33802363198445301</v>
      </c>
      <c r="D16" s="15">
        <v>0</v>
      </c>
      <c r="E16" s="15">
        <f>D16*100/D7</f>
        <v>0</v>
      </c>
      <c r="F16" s="15">
        <v>-71.2</v>
      </c>
      <c r="G16" s="15">
        <f>F16*100/F7</f>
        <v>-1.9477941914698108E-2</v>
      </c>
      <c r="H16" s="15">
        <f t="shared" si="0"/>
        <v>-105.57993730407523</v>
      </c>
      <c r="I16" s="15" t="e">
        <f t="shared" si="2"/>
        <v>#DIV/0!</v>
      </c>
    </row>
    <row r="17" spans="1:9" ht="15" x14ac:dyDescent="0.25">
      <c r="A17" s="12" t="s">
        <v>22</v>
      </c>
      <c r="B17" s="15">
        <v>71251.600000000006</v>
      </c>
      <c r="C17" s="15">
        <f>B17*100/B7</f>
        <v>18.875176031899258</v>
      </c>
      <c r="D17" s="15">
        <v>78200</v>
      </c>
      <c r="E17" s="15">
        <f>D17*100/D7</f>
        <v>10.539876179367667</v>
      </c>
      <c r="F17" s="15">
        <v>47112.5</v>
      </c>
      <c r="G17" s="15">
        <f>F17*100/F7</f>
        <v>12.888406438991778</v>
      </c>
      <c r="H17" s="15">
        <f t="shared" si="0"/>
        <v>-33.878677812147387</v>
      </c>
      <c r="I17" s="15">
        <f t="shared" si="2"/>
        <v>60.246163682864449</v>
      </c>
    </row>
    <row r="18" spans="1:9" ht="15" x14ac:dyDescent="0.25">
      <c r="A18" s="12" t="s">
        <v>87</v>
      </c>
      <c r="B18" s="15">
        <v>709.4</v>
      </c>
      <c r="C18" s="15">
        <f>B18*100/B7</f>
        <v>0.18792630449041611</v>
      </c>
      <c r="D18" s="15">
        <v>1000</v>
      </c>
      <c r="E18" s="15">
        <v>0</v>
      </c>
      <c r="F18" s="15">
        <v>640.79999999999995</v>
      </c>
      <c r="G18" s="15">
        <v>0</v>
      </c>
      <c r="H18" s="15">
        <f t="shared" si="0"/>
        <v>-9.6701437834790056</v>
      </c>
      <c r="I18" s="15">
        <f t="shared" si="2"/>
        <v>64.08</v>
      </c>
    </row>
    <row r="19" spans="1:9" ht="15" x14ac:dyDescent="0.25">
      <c r="A19" s="12" t="s">
        <v>24</v>
      </c>
      <c r="B19" s="15">
        <f>B20+B21+B22</f>
        <v>1053.5999999999999</v>
      </c>
      <c r="C19" s="15">
        <f>B19*100/B7</f>
        <v>0.27910791430941978</v>
      </c>
      <c r="D19" s="15">
        <f>D20+D21+D22</f>
        <v>5732</v>
      </c>
      <c r="E19" s="15">
        <f>D19*100/D7</f>
        <v>0.77256483708613133</v>
      </c>
      <c r="F19" s="15">
        <f>F20+F21+F22</f>
        <v>1258.2</v>
      </c>
      <c r="G19" s="15">
        <f>F19*100/F7</f>
        <v>0.3442014960263084</v>
      </c>
      <c r="H19" s="15">
        <f>F19/B19*100-100</f>
        <v>19.419134396355361</v>
      </c>
      <c r="I19" s="15">
        <f t="shared" si="2"/>
        <v>21.950453593859038</v>
      </c>
    </row>
    <row r="20" spans="1:9" ht="15" x14ac:dyDescent="0.25">
      <c r="A20" s="12" t="s">
        <v>88</v>
      </c>
      <c r="B20" s="15">
        <v>553.70000000000005</v>
      </c>
      <c r="C20" s="15">
        <f>B20*100/B7</f>
        <v>0.146680003941843</v>
      </c>
      <c r="D20" s="15">
        <v>4260</v>
      </c>
      <c r="E20" s="15">
        <f>D20*100/D7</f>
        <v>0.57416716782744581</v>
      </c>
      <c r="F20" s="15">
        <v>826.7</v>
      </c>
      <c r="G20" s="15">
        <f>F20*100/F7</f>
        <v>0.22615750815843996</v>
      </c>
      <c r="H20" s="15">
        <f t="shared" ref="H20:H23" si="3">F20/B20*100-100</f>
        <v>49.304677623261682</v>
      </c>
      <c r="I20" s="15">
        <f t="shared" si="2"/>
        <v>19.406103286384976</v>
      </c>
    </row>
    <row r="21" spans="1:9" ht="15" x14ac:dyDescent="0.25">
      <c r="A21" s="12" t="s">
        <v>89</v>
      </c>
      <c r="B21" s="15">
        <v>448.4</v>
      </c>
      <c r="C21" s="15">
        <f>B21*100/B7</f>
        <v>0.11878510703905074</v>
      </c>
      <c r="D21" s="15">
        <v>850</v>
      </c>
      <c r="E21" s="15">
        <f>D21*100/D7</f>
        <v>0.11456387151486595</v>
      </c>
      <c r="F21" s="15">
        <v>385.3</v>
      </c>
      <c r="G21" s="15">
        <f>F21*100/F7</f>
        <v>0.10540521095130871</v>
      </c>
      <c r="H21" s="15">
        <f t="shared" si="3"/>
        <v>-14.072256913470099</v>
      </c>
      <c r="I21" s="15">
        <f t="shared" si="2"/>
        <v>45.329411764705881</v>
      </c>
    </row>
    <row r="22" spans="1:9" ht="15" x14ac:dyDescent="0.25">
      <c r="A22" s="12" t="s">
        <v>90</v>
      </c>
      <c r="B22" s="15">
        <v>51.5</v>
      </c>
      <c r="C22" s="15">
        <f>B22*100/B7</f>
        <v>1.3642803328526121E-2</v>
      </c>
      <c r="D22" s="15">
        <v>622</v>
      </c>
      <c r="E22" s="15">
        <f>D22*100/D7</f>
        <v>8.3833797743819549E-2</v>
      </c>
      <c r="F22" s="15">
        <v>46.2</v>
      </c>
      <c r="G22" s="15">
        <f>F22*100/F7</f>
        <v>1.2638776916559727E-2</v>
      </c>
      <c r="H22" s="15">
        <f t="shared" si="3"/>
        <v>-10.291262135922324</v>
      </c>
      <c r="I22" s="15">
        <f t="shared" si="2"/>
        <v>7.427652733118971</v>
      </c>
    </row>
    <row r="23" spans="1:9" ht="15" x14ac:dyDescent="0.25">
      <c r="A23" s="12" t="s">
        <v>25</v>
      </c>
      <c r="B23" s="15">
        <v>1331.8</v>
      </c>
      <c r="C23" s="15">
        <f>B23*100/B7</f>
        <v>0.35280554316371043</v>
      </c>
      <c r="D23" s="15">
        <v>3000</v>
      </c>
      <c r="E23" s="15">
        <f>D23*100/D7</f>
        <v>0.40434307593482099</v>
      </c>
      <c r="F23" s="15">
        <v>1123.3</v>
      </c>
      <c r="G23" s="15">
        <f>F23*100/F7</f>
        <v>0.30729736169635369</v>
      </c>
      <c r="H23" s="15">
        <f t="shared" si="3"/>
        <v>-15.655503829403813</v>
      </c>
      <c r="I23" s="15">
        <f t="shared" si="2"/>
        <v>37.443333333333335</v>
      </c>
    </row>
    <row r="24" spans="1:9" s="1" customFormat="1" ht="60" x14ac:dyDescent="0.25">
      <c r="A24" s="12" t="s">
        <v>91</v>
      </c>
      <c r="B24" s="15">
        <f>B25+B26+B27+B28</f>
        <v>6338.2000000000007</v>
      </c>
      <c r="C24" s="15">
        <f>B24*100/B7</f>
        <v>1.679044971977947</v>
      </c>
      <c r="D24" s="15">
        <f>D25+D26+D27+D28</f>
        <v>11835.5</v>
      </c>
      <c r="E24" s="15">
        <f>D24*100/D7</f>
        <v>1.5952008250755247</v>
      </c>
      <c r="F24" s="15">
        <f>F25+F26+F27+F28</f>
        <v>5071.8</v>
      </c>
      <c r="G24" s="15">
        <f>F24*100/F7</f>
        <v>1.3874750815023296</v>
      </c>
      <c r="H24" s="15">
        <f>F24/B24*100-100</f>
        <v>-19.980436085955006</v>
      </c>
      <c r="I24" s="15">
        <f t="shared" si="2"/>
        <v>42.852435469561911</v>
      </c>
    </row>
    <row r="25" spans="1:9" s="1" customFormat="1" ht="30" x14ac:dyDescent="0.25">
      <c r="A25" s="12" t="s">
        <v>92</v>
      </c>
      <c r="B25" s="15">
        <v>2324.6</v>
      </c>
      <c r="C25" s="15">
        <f>B25*100/B7</f>
        <v>0.61580700228139462</v>
      </c>
      <c r="D25" s="15">
        <v>4507.5</v>
      </c>
      <c r="E25" s="15">
        <f>D25*100/D7</f>
        <v>0.6075254715920686</v>
      </c>
      <c r="F25" s="15">
        <v>1708</v>
      </c>
      <c r="G25" s="15">
        <f>F25*100/F7</f>
        <v>0.46725175267281416</v>
      </c>
      <c r="H25" s="15">
        <f>F25/B25*100-100</f>
        <v>-26.524993547276949</v>
      </c>
      <c r="I25" s="15">
        <f t="shared" si="2"/>
        <v>37.892401552967279</v>
      </c>
    </row>
    <row r="26" spans="1:9" s="1" customFormat="1" ht="15" x14ac:dyDescent="0.25">
      <c r="A26" s="12" t="s">
        <v>93</v>
      </c>
      <c r="B26" s="15">
        <v>2363</v>
      </c>
      <c r="C26" s="15">
        <f>B26*100/B7</f>
        <v>0.6259795002972276</v>
      </c>
      <c r="D26" s="15">
        <v>3254</v>
      </c>
      <c r="E26" s="15">
        <f>D26*100/D7</f>
        <v>0.43857745636396916</v>
      </c>
      <c r="F26" s="15">
        <v>1259.3</v>
      </c>
      <c r="G26" s="15">
        <f>F26*100/F7</f>
        <v>0.34450241928622649</v>
      </c>
      <c r="H26" s="15">
        <f>F26/B26*100-100</f>
        <v>-46.707575116377484</v>
      </c>
      <c r="I26" s="15">
        <f t="shared" si="2"/>
        <v>38.700061462814993</v>
      </c>
    </row>
    <row r="27" spans="1:9" s="1" customFormat="1" ht="30" x14ac:dyDescent="0.25">
      <c r="A27" s="12" t="s">
        <v>94</v>
      </c>
      <c r="B27" s="15">
        <v>16.600000000000001</v>
      </c>
      <c r="C27" s="15">
        <v>0</v>
      </c>
      <c r="D27" s="15">
        <v>121</v>
      </c>
      <c r="E27" s="15">
        <v>0</v>
      </c>
      <c r="F27" s="15">
        <v>121.5</v>
      </c>
      <c r="G27" s="15">
        <v>0</v>
      </c>
      <c r="H27" s="15" t="s">
        <v>115</v>
      </c>
      <c r="I27" s="15">
        <f t="shared" si="2"/>
        <v>100.41322314049587</v>
      </c>
    </row>
    <row r="28" spans="1:9" s="1" customFormat="1" ht="30" x14ac:dyDescent="0.25">
      <c r="A28" s="12" t="s">
        <v>95</v>
      </c>
      <c r="B28" s="15">
        <v>1634</v>
      </c>
      <c r="C28" s="15">
        <f>B28*100/B7</f>
        <v>0.43286098327789674</v>
      </c>
      <c r="D28" s="15">
        <v>3953</v>
      </c>
      <c r="E28" s="15">
        <f>D28*100/D7</f>
        <v>0.53278939305678252</v>
      </c>
      <c r="F28" s="15">
        <v>1983</v>
      </c>
      <c r="G28" s="15">
        <f>F28*100/F7</f>
        <v>0.54248256765233627</v>
      </c>
      <c r="H28" s="15">
        <f t="shared" ref="H28:H32" si="4">F28/B28*100-100</f>
        <v>21.35862913096696</v>
      </c>
      <c r="I28" s="15">
        <f t="shared" si="2"/>
        <v>50.164432076903623</v>
      </c>
    </row>
    <row r="29" spans="1:9" ht="30" x14ac:dyDescent="0.25">
      <c r="A29" s="12" t="s">
        <v>26</v>
      </c>
      <c r="B29" s="15">
        <v>912</v>
      </c>
      <c r="C29" s="15">
        <f>B29*100/B7</f>
        <v>0.24159682787603537</v>
      </c>
      <c r="D29" s="15">
        <v>902.5</v>
      </c>
      <c r="E29" s="15">
        <f>D29*100/D7</f>
        <v>0.12163987534372532</v>
      </c>
      <c r="F29" s="15">
        <v>690</v>
      </c>
      <c r="G29" s="15">
        <f>F29*100/F7</f>
        <v>0.1887609539486193</v>
      </c>
      <c r="H29" s="15">
        <f t="shared" si="4"/>
        <v>-24.342105263157904</v>
      </c>
      <c r="I29" s="15">
        <f t="shared" si="2"/>
        <v>76.45429362880887</v>
      </c>
    </row>
    <row r="30" spans="1:9" ht="30" x14ac:dyDescent="0.25">
      <c r="A30" s="12" t="s">
        <v>27</v>
      </c>
      <c r="B30" s="15">
        <v>912</v>
      </c>
      <c r="C30" s="15">
        <f>B30*100/B8</f>
        <v>0.50872020054285805</v>
      </c>
      <c r="D30" s="15">
        <v>902.5</v>
      </c>
      <c r="E30" s="15">
        <v>0</v>
      </c>
      <c r="F30" s="15">
        <v>690</v>
      </c>
      <c r="G30" s="15">
        <v>0</v>
      </c>
      <c r="H30" s="15">
        <f t="shared" si="4"/>
        <v>-24.342105263157904</v>
      </c>
      <c r="I30" s="15">
        <f t="shared" si="2"/>
        <v>76.45429362880887</v>
      </c>
    </row>
    <row r="31" spans="1:9" ht="60" x14ac:dyDescent="0.25">
      <c r="A31" s="12" t="s">
        <v>28</v>
      </c>
      <c r="B31" s="15">
        <v>4213.8</v>
      </c>
      <c r="C31" s="15">
        <f>B31*100/B9</f>
        <v>4.7543721087667832</v>
      </c>
      <c r="D31" s="15">
        <v>8693.2000000000007</v>
      </c>
      <c r="E31" s="15">
        <f>D31*100/D7</f>
        <v>1.1716784092388621</v>
      </c>
      <c r="F31" s="15">
        <v>3935.6</v>
      </c>
      <c r="G31" s="15">
        <f>F31*100/F7</f>
        <v>1.0766487106669365</v>
      </c>
      <c r="H31" s="15">
        <f t="shared" si="4"/>
        <v>-6.602116854145919</v>
      </c>
      <c r="I31" s="15">
        <f t="shared" si="2"/>
        <v>45.272166751023782</v>
      </c>
    </row>
    <row r="32" spans="1:9" ht="45" x14ac:dyDescent="0.25">
      <c r="A32" s="12" t="s">
        <v>29</v>
      </c>
      <c r="B32" s="15">
        <v>442</v>
      </c>
      <c r="C32" s="15">
        <f>B32*100/B10</f>
        <v>0.49870247094663206</v>
      </c>
      <c r="D32" s="15">
        <v>1583</v>
      </c>
      <c r="E32" s="15">
        <f>D32*100/D7</f>
        <v>0.21335836306827388</v>
      </c>
      <c r="F32" s="15">
        <v>300.5</v>
      </c>
      <c r="G32" s="15">
        <f>F32*100/F7</f>
        <v>8.2206763277623329E-2</v>
      </c>
      <c r="H32" s="15">
        <f t="shared" si="4"/>
        <v>-32.013574660633481</v>
      </c>
      <c r="I32" s="15">
        <f t="shared" si="2"/>
        <v>18.982943777637399</v>
      </c>
    </row>
    <row r="33" spans="1:9" ht="30" x14ac:dyDescent="0.25">
      <c r="A33" s="12" t="s">
        <v>30</v>
      </c>
      <c r="B33" s="15">
        <v>211</v>
      </c>
      <c r="C33" s="15">
        <f>B33*100/B7</f>
        <v>5.5895757326582744E-2</v>
      </c>
      <c r="D33" s="15">
        <v>741</v>
      </c>
      <c r="E33" s="15">
        <f>D33*100/D7</f>
        <v>9.9872739755900788E-2</v>
      </c>
      <c r="F33" s="15">
        <v>516.5</v>
      </c>
      <c r="G33" s="15">
        <f>F33*100/F7</f>
        <v>0.14129714886153893</v>
      </c>
      <c r="H33" s="15" t="s">
        <v>116</v>
      </c>
      <c r="I33" s="15">
        <f t="shared" si="2"/>
        <v>69.70310391363023</v>
      </c>
    </row>
    <row r="34" spans="1:9" ht="15" x14ac:dyDescent="0.25">
      <c r="A34" s="12" t="s">
        <v>31</v>
      </c>
      <c r="B34" s="15">
        <v>2</v>
      </c>
      <c r="C34" s="15">
        <v>0</v>
      </c>
      <c r="D34" s="15">
        <v>707.5</v>
      </c>
      <c r="E34" s="15">
        <v>0</v>
      </c>
      <c r="F34" s="15">
        <v>442.5</v>
      </c>
      <c r="G34" s="15" t="s">
        <v>20</v>
      </c>
      <c r="H34" s="15"/>
      <c r="I34" s="15">
        <f t="shared" si="2"/>
        <v>62.544169611307424</v>
      </c>
    </row>
    <row r="35" spans="1:9" ht="28.5" x14ac:dyDescent="0.2">
      <c r="A35" s="16" t="s">
        <v>32</v>
      </c>
      <c r="B35" s="15">
        <f>B36+B44</f>
        <v>198215</v>
      </c>
      <c r="C35" s="15">
        <f>B35*100/B7</f>
        <v>52.508898286675823</v>
      </c>
      <c r="D35" s="15">
        <f>D36+D44</f>
        <v>414358</v>
      </c>
      <c r="E35" s="15">
        <f>D35*100/D7</f>
        <v>55.847596086066851</v>
      </c>
      <c r="F35" s="15">
        <f>F36+F44</f>
        <v>194159.8</v>
      </c>
      <c r="G35" s="15">
        <f>F35*100/F7</f>
        <v>53.115636328221932</v>
      </c>
      <c r="H35" s="15">
        <f t="shared" ref="H35:H40" si="5">F35/B35*100-100</f>
        <v>-2.0458592942007527</v>
      </c>
      <c r="I35" s="15">
        <f t="shared" ref="I35:I40" si="6">F35/D35*100</f>
        <v>46.857982710602911</v>
      </c>
    </row>
    <row r="36" spans="1:9" ht="60" x14ac:dyDescent="0.25">
      <c r="A36" s="12" t="s">
        <v>33</v>
      </c>
      <c r="B36" s="15">
        <f>B37+B38+B39+B40</f>
        <v>199634</v>
      </c>
      <c r="C36" s="15">
        <f>B36*100/B7</f>
        <v>52.884803877417156</v>
      </c>
      <c r="D36" s="15">
        <f>D37+D38+D39+D40</f>
        <v>417208</v>
      </c>
      <c r="E36" s="15">
        <f>D36*100/D7</f>
        <v>56.231722008204933</v>
      </c>
      <c r="F36" s="15">
        <f>F37+F38+F39+F40</f>
        <v>195589.8</v>
      </c>
      <c r="G36" s="15">
        <f>F36*100/F7</f>
        <v>53.506836566115446</v>
      </c>
      <c r="H36" s="15">
        <f t="shared" si="5"/>
        <v>-2.0258072272258261</v>
      </c>
      <c r="I36" s="15">
        <f t="shared" si="6"/>
        <v>46.880644666449342</v>
      </c>
    </row>
    <row r="37" spans="1:9" ht="45" x14ac:dyDescent="0.25">
      <c r="A37" s="12" t="s">
        <v>34</v>
      </c>
      <c r="B37" s="15">
        <v>2562</v>
      </c>
      <c r="C37" s="15">
        <f>B37*100/B7</f>
        <v>0.67869635199386258</v>
      </c>
      <c r="D37" s="15">
        <v>4838</v>
      </c>
      <c r="E37" s="15">
        <f>D37*100/D7</f>
        <v>0.65207060045755472</v>
      </c>
      <c r="F37" s="15">
        <v>12382.2</v>
      </c>
      <c r="G37" s="15">
        <f>F37*100/F7</f>
        <v>3.3873563535979621</v>
      </c>
      <c r="H37" s="15" t="s">
        <v>117</v>
      </c>
      <c r="I37" s="15">
        <f t="shared" si="6"/>
        <v>255.93633732947501</v>
      </c>
    </row>
    <row r="38" spans="1:9" ht="45" x14ac:dyDescent="0.25">
      <c r="A38" s="12" t="s">
        <v>35</v>
      </c>
      <c r="B38" s="15">
        <v>35145</v>
      </c>
      <c r="C38" s="15">
        <f>B38*100/B7</f>
        <v>9.3102198637097189</v>
      </c>
      <c r="D38" s="15">
        <v>95209.7</v>
      </c>
      <c r="E38" s="15">
        <f>D38*100/D7</f>
        <v>12.83246098561051</v>
      </c>
      <c r="F38" s="15">
        <v>14032.6</v>
      </c>
      <c r="G38" s="15">
        <f>F38*100/F7</f>
        <v>3.8388506701150655</v>
      </c>
      <c r="H38" s="15">
        <f t="shared" si="5"/>
        <v>-60.072272015933983</v>
      </c>
      <c r="I38" s="15">
        <f t="shared" si="6"/>
        <v>14.738624320841259</v>
      </c>
    </row>
    <row r="39" spans="1:9" ht="45" x14ac:dyDescent="0.25">
      <c r="A39" s="12" t="s">
        <v>36</v>
      </c>
      <c r="B39" s="15">
        <v>149128</v>
      </c>
      <c r="C39" s="15">
        <v>7</v>
      </c>
      <c r="D39" s="15">
        <v>257832.6</v>
      </c>
      <c r="E39" s="15">
        <f>D39*100/D7</f>
        <v>34.750942186757442</v>
      </c>
      <c r="F39" s="15">
        <v>159739</v>
      </c>
      <c r="G39" s="15">
        <f>F39*100/F7</f>
        <v>43.699255105505067</v>
      </c>
      <c r="H39" s="15">
        <f t="shared" si="5"/>
        <v>7.115363982618959</v>
      </c>
      <c r="I39" s="15">
        <f t="shared" si="6"/>
        <v>61.954539495781368</v>
      </c>
    </row>
    <row r="40" spans="1:9" ht="15" x14ac:dyDescent="0.25">
      <c r="A40" s="12" t="s">
        <v>37</v>
      </c>
      <c r="B40" s="15">
        <v>12799</v>
      </c>
      <c r="C40" s="15">
        <f>B40*100/B7</f>
        <v>3.3905677631418607</v>
      </c>
      <c r="D40" s="15">
        <v>59327.7</v>
      </c>
      <c r="E40" s="15">
        <f>D40*100/D7</f>
        <v>7.9962482353794266</v>
      </c>
      <c r="F40" s="15">
        <v>9436</v>
      </c>
      <c r="G40" s="15">
        <f>F40*100/F7</f>
        <v>2.5813744368973501</v>
      </c>
      <c r="H40" s="15">
        <f t="shared" si="5"/>
        <v>-26.275490272677544</v>
      </c>
      <c r="I40" s="15">
        <f t="shared" si="6"/>
        <v>15.904880856665606</v>
      </c>
    </row>
    <row r="41" spans="1:9" ht="45" x14ac:dyDescent="0.25">
      <c r="A41" s="12" t="s">
        <v>96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4"/>
      <c r="I41" s="15"/>
    </row>
    <row r="42" spans="1:9" ht="30" x14ac:dyDescent="0.25">
      <c r="A42" s="12" t="s">
        <v>38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/>
    </row>
    <row r="43" spans="1:9" ht="60" x14ac:dyDescent="0.25">
      <c r="A43" s="12" t="s">
        <v>39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4"/>
      <c r="I43" s="14"/>
    </row>
    <row r="44" spans="1:9" ht="30" x14ac:dyDescent="0.25">
      <c r="A44" s="12" t="s">
        <v>40</v>
      </c>
      <c r="B44" s="15">
        <v>-1419</v>
      </c>
      <c r="C44" s="15" t="s">
        <v>20</v>
      </c>
      <c r="D44" s="15">
        <v>-2850</v>
      </c>
      <c r="E44" s="15" t="s">
        <v>20</v>
      </c>
      <c r="F44" s="15">
        <v>-1430</v>
      </c>
      <c r="G44" s="15" t="s">
        <v>20</v>
      </c>
      <c r="H44" s="15">
        <f t="shared" ref="H44" si="7">F44/B44*100-100</f>
        <v>0.77519379844960667</v>
      </c>
      <c r="I44" s="15">
        <f t="shared" ref="I44" si="8">F44/D44*100</f>
        <v>50.175438596491226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31" workbookViewId="0">
      <selection activeCell="M8" sqref="M8"/>
    </sheetView>
  </sheetViews>
  <sheetFormatPr defaultRowHeight="12.75" x14ac:dyDescent="0.2"/>
  <cols>
    <col min="1" max="1" width="38.42578125" style="31" customWidth="1"/>
    <col min="2" max="2" width="14.5703125" style="32" customWidth="1"/>
    <col min="3" max="3" width="12.140625" style="19" customWidth="1"/>
    <col min="4" max="4" width="17.28515625" style="19" customWidth="1"/>
    <col min="5" max="5" width="13.7109375" style="19" customWidth="1"/>
    <col min="6" max="6" width="16.5703125" style="19" customWidth="1"/>
    <col min="7" max="7" width="13.42578125" style="19" customWidth="1"/>
    <col min="8" max="8" width="14.7109375" style="19" customWidth="1"/>
    <col min="9" max="9" width="14" style="19" customWidth="1"/>
    <col min="10" max="16384" width="9.140625" style="19"/>
  </cols>
  <sheetData>
    <row r="1" spans="1:9" ht="14.25" x14ac:dyDescent="0.2">
      <c r="A1" s="36" t="s">
        <v>108</v>
      </c>
      <c r="B1" s="36"/>
      <c r="C1" s="36"/>
      <c r="D1" s="36"/>
      <c r="E1" s="36"/>
      <c r="F1" s="36"/>
      <c r="G1" s="36"/>
      <c r="H1" s="36"/>
      <c r="I1" s="36"/>
    </row>
    <row r="2" spans="1:9" ht="27" customHeight="1" x14ac:dyDescent="0.25">
      <c r="A2" s="20"/>
      <c r="B2" s="21"/>
      <c r="C2" s="22"/>
      <c r="D2" s="22"/>
      <c r="E2" s="22"/>
      <c r="F2" s="22"/>
      <c r="G2" s="22"/>
      <c r="H2" s="22"/>
      <c r="I2" s="23" t="s">
        <v>97</v>
      </c>
    </row>
    <row r="3" spans="1:9" ht="68.25" customHeight="1" x14ac:dyDescent="0.2">
      <c r="A3" s="24" t="s">
        <v>0</v>
      </c>
      <c r="B3" s="25" t="s">
        <v>118</v>
      </c>
      <c r="C3" s="24" t="s">
        <v>98</v>
      </c>
      <c r="D3" s="24" t="s">
        <v>126</v>
      </c>
      <c r="E3" s="24" t="s">
        <v>99</v>
      </c>
      <c r="F3" s="24" t="s">
        <v>113</v>
      </c>
      <c r="G3" s="24" t="s">
        <v>99</v>
      </c>
      <c r="H3" s="24" t="s">
        <v>3</v>
      </c>
      <c r="I3" s="24" t="s">
        <v>100</v>
      </c>
    </row>
    <row r="4" spans="1:9" ht="15" x14ac:dyDescent="0.25">
      <c r="A4" s="26">
        <v>1</v>
      </c>
      <c r="B4" s="27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</row>
    <row r="5" spans="1:9" ht="14.25" x14ac:dyDescent="0.2">
      <c r="A5" s="29" t="s">
        <v>101</v>
      </c>
      <c r="B5" s="39">
        <f>B6+B15+B20+B25+B30+B32+B17+B38+B41+B46+B50+B52</f>
        <v>394321.19281000004</v>
      </c>
      <c r="C5" s="40">
        <v>100</v>
      </c>
      <c r="D5" s="39">
        <f>D6+D15+D17+D20+D25+D30+D32+D38+D41+D46+D50+D52</f>
        <v>905762.97509000008</v>
      </c>
      <c r="E5" s="40">
        <v>100</v>
      </c>
      <c r="F5" s="39">
        <f>F6+F15+F20+F25+F30+F17+F32+F38+F41+F46+F50+F52</f>
        <v>376690.40638</v>
      </c>
      <c r="G5" s="41">
        <v>100</v>
      </c>
      <c r="H5" s="41">
        <f>F5/B5*100-100</f>
        <v>-4.4711739443574032</v>
      </c>
      <c r="I5" s="41">
        <f>F5/D5*100</f>
        <v>41.588187720145065</v>
      </c>
    </row>
    <row r="6" spans="1:9" ht="30" x14ac:dyDescent="0.2">
      <c r="A6" s="30" t="s">
        <v>42</v>
      </c>
      <c r="B6" s="42">
        <f>SUM(B7:B14)</f>
        <v>36608.161860000007</v>
      </c>
      <c r="C6" s="43">
        <f>B6/B5*100</f>
        <v>9.2838433560022491</v>
      </c>
      <c r="D6" s="42">
        <f>SUM(D7:D14)</f>
        <v>88406.0818</v>
      </c>
      <c r="E6" s="43">
        <f>D6/D5*100</f>
        <v>9.7603991586447467</v>
      </c>
      <c r="F6" s="42">
        <f>SUM(F7:F14)</f>
        <v>34925.429680000001</v>
      </c>
      <c r="G6" s="44">
        <f>F6/F5*100</f>
        <v>9.271653614870063</v>
      </c>
      <c r="H6" s="44">
        <f t="shared" ref="H6:H55" si="0">F6/B6*100-100</f>
        <v>-4.596603856908331</v>
      </c>
      <c r="I6" s="44">
        <f t="shared" ref="I6:I55" si="1">F6/D6*100</f>
        <v>39.505686677768814</v>
      </c>
    </row>
    <row r="7" spans="1:9" ht="60" x14ac:dyDescent="0.2">
      <c r="A7" s="30" t="s">
        <v>102</v>
      </c>
      <c r="B7" s="42">
        <v>1099.45299</v>
      </c>
      <c r="C7" s="43"/>
      <c r="D7" s="42">
        <v>2285.5</v>
      </c>
      <c r="E7" s="43"/>
      <c r="F7" s="42">
        <v>967.63300000000004</v>
      </c>
      <c r="G7" s="44"/>
      <c r="H7" s="44">
        <f t="shared" si="0"/>
        <v>-11.989597663470803</v>
      </c>
      <c r="I7" s="44">
        <f t="shared" si="1"/>
        <v>42.337912929337129</v>
      </c>
    </row>
    <row r="8" spans="1:9" ht="75" x14ac:dyDescent="0.2">
      <c r="A8" s="30" t="s">
        <v>43</v>
      </c>
      <c r="B8" s="42">
        <v>1069.6222600000001</v>
      </c>
      <c r="C8" s="43"/>
      <c r="D8" s="42">
        <v>3390.8</v>
      </c>
      <c r="E8" s="43"/>
      <c r="F8" s="42">
        <v>1563.7859699999999</v>
      </c>
      <c r="G8" s="44"/>
      <c r="H8" s="44">
        <f t="shared" si="0"/>
        <v>46.19983413583779</v>
      </c>
      <c r="I8" s="44">
        <f t="shared" si="1"/>
        <v>46.118496225079618</v>
      </c>
    </row>
    <row r="9" spans="1:9" ht="90" x14ac:dyDescent="0.2">
      <c r="A9" s="30" t="s">
        <v>44</v>
      </c>
      <c r="B9" s="42">
        <v>18480.133300000001</v>
      </c>
      <c r="C9" s="43"/>
      <c r="D9" s="42">
        <v>42958.6</v>
      </c>
      <c r="E9" s="43"/>
      <c r="F9" s="42">
        <v>19578.746419999999</v>
      </c>
      <c r="G9" s="44"/>
      <c r="H9" s="44">
        <f t="shared" si="0"/>
        <v>5.9448333091839629</v>
      </c>
      <c r="I9" s="44">
        <f t="shared" si="1"/>
        <v>45.575848421503494</v>
      </c>
    </row>
    <row r="10" spans="1:9" ht="15" x14ac:dyDescent="0.2">
      <c r="A10" s="30" t="s">
        <v>45</v>
      </c>
      <c r="B10" s="42">
        <v>0.96</v>
      </c>
      <c r="C10" s="43"/>
      <c r="D10" s="42">
        <v>11.6</v>
      </c>
      <c r="E10" s="43"/>
      <c r="F10" s="42">
        <v>11.6</v>
      </c>
      <c r="G10" s="44">
        <f>F10/F5*100</f>
        <v>3.0794519328156402E-3</v>
      </c>
      <c r="H10" s="44" t="s">
        <v>23</v>
      </c>
      <c r="I10" s="44">
        <f t="shared" si="1"/>
        <v>100</v>
      </c>
    </row>
    <row r="11" spans="1:9" ht="60" x14ac:dyDescent="0.2">
      <c r="A11" s="30" t="s">
        <v>46</v>
      </c>
      <c r="B11" s="42">
        <v>6902.18001</v>
      </c>
      <c r="C11" s="43"/>
      <c r="D11" s="42">
        <v>6485.3</v>
      </c>
      <c r="E11" s="43"/>
      <c r="F11" s="42">
        <v>2728.0709200000001</v>
      </c>
      <c r="G11" s="44"/>
      <c r="H11" s="44">
        <f t="shared" si="0"/>
        <v>-60.475227883834918</v>
      </c>
      <c r="I11" s="44">
        <f t="shared" si="1"/>
        <v>42.065454489383683</v>
      </c>
    </row>
    <row r="12" spans="1:9" ht="30" x14ac:dyDescent="0.2">
      <c r="A12" s="30" t="s">
        <v>47</v>
      </c>
      <c r="B12" s="42">
        <v>174.8604</v>
      </c>
      <c r="C12" s="43"/>
      <c r="D12" s="42">
        <v>907.5</v>
      </c>
      <c r="E12" s="43"/>
      <c r="F12" s="42">
        <v>472.31099999999998</v>
      </c>
      <c r="G12" s="44"/>
      <c r="H12" s="44">
        <f t="shared" si="0"/>
        <v>170.10746858636946</v>
      </c>
      <c r="I12" s="44">
        <f t="shared" si="1"/>
        <v>52.045289256198345</v>
      </c>
    </row>
    <row r="13" spans="1:9" ht="15" x14ac:dyDescent="0.2">
      <c r="A13" s="30" t="s">
        <v>48</v>
      </c>
      <c r="B13" s="42">
        <v>0</v>
      </c>
      <c r="C13" s="43"/>
      <c r="D13" s="42">
        <v>440.5</v>
      </c>
      <c r="E13" s="43"/>
      <c r="F13" s="42">
        <v>0</v>
      </c>
      <c r="G13" s="44"/>
      <c r="H13" s="44" t="s">
        <v>23</v>
      </c>
      <c r="I13" s="44">
        <f t="shared" si="1"/>
        <v>0</v>
      </c>
    </row>
    <row r="14" spans="1:9" ht="15" x14ac:dyDescent="0.2">
      <c r="A14" s="30" t="s">
        <v>49</v>
      </c>
      <c r="B14" s="42">
        <v>8880.9529000000002</v>
      </c>
      <c r="C14" s="43"/>
      <c r="D14" s="42">
        <v>31926.281800000001</v>
      </c>
      <c r="E14" s="43"/>
      <c r="F14" s="42">
        <v>9603.2823700000008</v>
      </c>
      <c r="G14" s="44"/>
      <c r="H14" s="44">
        <f t="shared" si="0"/>
        <v>8.1334680876418162</v>
      </c>
      <c r="I14" s="44">
        <f t="shared" si="1"/>
        <v>30.079551480999584</v>
      </c>
    </row>
    <row r="15" spans="1:9" ht="15" x14ac:dyDescent="0.2">
      <c r="A15" s="30" t="s">
        <v>50</v>
      </c>
      <c r="B15" s="42">
        <f>SUM(B16)</f>
        <v>216.45573999999999</v>
      </c>
      <c r="C15" s="43">
        <f>B15/B5*C5</f>
        <v>5.4893255535544382E-2</v>
      </c>
      <c r="D15" s="42">
        <f>SUM(D16)</f>
        <v>1149</v>
      </c>
      <c r="E15" s="43">
        <f>D15/D5*100</f>
        <v>0.12685437930224858</v>
      </c>
      <c r="F15" s="42">
        <f>SUM(F16)</f>
        <v>359.90303999999998</v>
      </c>
      <c r="G15" s="44">
        <f>F15/F5*100</f>
        <v>9.554345794432971E-2</v>
      </c>
      <c r="H15" s="44">
        <f t="shared" si="0"/>
        <v>66.270961444589091</v>
      </c>
      <c r="I15" s="44">
        <f t="shared" si="1"/>
        <v>31.323154046997388</v>
      </c>
    </row>
    <row r="16" spans="1:9" ht="30" x14ac:dyDescent="0.2">
      <c r="A16" s="30" t="s">
        <v>51</v>
      </c>
      <c r="B16" s="42">
        <v>216.45573999999999</v>
      </c>
      <c r="C16" s="43"/>
      <c r="D16" s="42">
        <v>1149</v>
      </c>
      <c r="E16" s="43"/>
      <c r="F16" s="42">
        <v>359.90303999999998</v>
      </c>
      <c r="G16" s="44"/>
      <c r="H16" s="44">
        <f t="shared" si="0"/>
        <v>66.270961444589091</v>
      </c>
      <c r="I16" s="44">
        <f t="shared" si="1"/>
        <v>31.323154046997388</v>
      </c>
    </row>
    <row r="17" spans="1:9" ht="45" x14ac:dyDescent="0.2">
      <c r="A17" s="30" t="s">
        <v>52</v>
      </c>
      <c r="B17" s="42">
        <f>SUM(B18:B19)</f>
        <v>167</v>
      </c>
      <c r="C17" s="43">
        <f>B17/B5*C5</f>
        <v>4.2351261622518822E-2</v>
      </c>
      <c r="D17" s="42">
        <f>SUM(D18:D19)</f>
        <v>1468.537</v>
      </c>
      <c r="E17" s="43">
        <f>D17/D5*100</f>
        <v>0.16213259322661985</v>
      </c>
      <c r="F17" s="42">
        <f>SUM(F18:F19)</f>
        <v>75</v>
      </c>
      <c r="G17" s="44">
        <f>F17/F5*100</f>
        <v>1.9910249565618366E-2</v>
      </c>
      <c r="H17" s="44">
        <f t="shared" si="0"/>
        <v>-55.08982035928144</v>
      </c>
      <c r="I17" s="44">
        <f t="shared" si="1"/>
        <v>5.1071236203105537</v>
      </c>
    </row>
    <row r="18" spans="1:9" ht="15" x14ac:dyDescent="0.2">
      <c r="A18" s="30" t="s">
        <v>127</v>
      </c>
      <c r="B18" s="42">
        <v>34.700000000000003</v>
      </c>
      <c r="C18" s="43"/>
      <c r="D18" s="42">
        <v>100</v>
      </c>
      <c r="E18" s="43"/>
      <c r="F18" s="42">
        <v>0</v>
      </c>
      <c r="G18" s="44"/>
      <c r="H18" s="44"/>
      <c r="I18" s="44"/>
    </row>
    <row r="19" spans="1:9" ht="63.75" customHeight="1" x14ac:dyDescent="0.2">
      <c r="A19" s="30" t="s">
        <v>103</v>
      </c>
      <c r="B19" s="42">
        <v>132.30000000000001</v>
      </c>
      <c r="C19" s="43"/>
      <c r="D19" s="42">
        <v>1368.537</v>
      </c>
      <c r="E19" s="43"/>
      <c r="F19" s="42">
        <v>75</v>
      </c>
      <c r="G19" s="44"/>
      <c r="H19" s="44">
        <f t="shared" si="0"/>
        <v>-43.310657596371883</v>
      </c>
      <c r="I19" s="44">
        <f t="shared" si="1"/>
        <v>5.4803048803211016</v>
      </c>
    </row>
    <row r="20" spans="1:9" ht="15" x14ac:dyDescent="0.2">
      <c r="A20" s="30" t="s">
        <v>53</v>
      </c>
      <c r="B20" s="42">
        <f>SUM(B21:B24)</f>
        <v>10228.678519999999</v>
      </c>
      <c r="C20" s="43">
        <f>B20/B5*100</f>
        <v>2.5939966470249018</v>
      </c>
      <c r="D20" s="42">
        <f>SUM(D21:D24)</f>
        <v>44840.872799999997</v>
      </c>
      <c r="E20" s="43">
        <f>D20/D5*100</f>
        <v>4.9506188741645616</v>
      </c>
      <c r="F20" s="42">
        <f>SUM(F21:F24)</f>
        <v>8742.3919800000003</v>
      </c>
      <c r="G20" s="44">
        <f>F20/F5*100</f>
        <v>2.3208427482968066</v>
      </c>
      <c r="H20" s="44">
        <f t="shared" si="0"/>
        <v>-14.530582196848613</v>
      </c>
      <c r="I20" s="44">
        <f t="shared" si="1"/>
        <v>19.496480407491092</v>
      </c>
    </row>
    <row r="21" spans="1:9" ht="15" x14ac:dyDescent="0.2">
      <c r="A21" s="30" t="s">
        <v>54</v>
      </c>
      <c r="B21" s="42">
        <v>802.94399999999996</v>
      </c>
      <c r="C21" s="43"/>
      <c r="D21" s="42">
        <v>1236.9000000000001</v>
      </c>
      <c r="E21" s="43"/>
      <c r="F21" s="42">
        <v>0</v>
      </c>
      <c r="G21" s="44"/>
      <c r="H21" s="44">
        <f t="shared" si="0"/>
        <v>-100</v>
      </c>
      <c r="I21" s="44">
        <f t="shared" si="1"/>
        <v>0</v>
      </c>
    </row>
    <row r="22" spans="1:9" ht="15" x14ac:dyDescent="0.2">
      <c r="A22" s="30" t="s">
        <v>55</v>
      </c>
      <c r="B22" s="42">
        <v>1263.7912200000001</v>
      </c>
      <c r="C22" s="43"/>
      <c r="D22" s="42">
        <v>4180</v>
      </c>
      <c r="E22" s="43"/>
      <c r="F22" s="42">
        <v>1222.8868299999999</v>
      </c>
      <c r="G22" s="44"/>
      <c r="H22" s="44">
        <f t="shared" si="0"/>
        <v>-3.2366414129701155</v>
      </c>
      <c r="I22" s="44">
        <f t="shared" si="1"/>
        <v>29.255665789473685</v>
      </c>
    </row>
    <row r="23" spans="1:9" ht="15" x14ac:dyDescent="0.2">
      <c r="A23" s="30" t="s">
        <v>56</v>
      </c>
      <c r="B23" s="42">
        <v>7901.2223000000004</v>
      </c>
      <c r="C23" s="43"/>
      <c r="D23" s="42">
        <v>13858.753000000001</v>
      </c>
      <c r="E23" s="43"/>
      <c r="F23" s="42">
        <v>7448.17</v>
      </c>
      <c r="G23" s="44"/>
      <c r="H23" s="44">
        <f t="shared" si="0"/>
        <v>-5.7339520747315333</v>
      </c>
      <c r="I23" s="44">
        <f t="shared" si="1"/>
        <v>53.743435646771388</v>
      </c>
    </row>
    <row r="24" spans="1:9" ht="30" x14ac:dyDescent="0.2">
      <c r="A24" s="30" t="s">
        <v>57</v>
      </c>
      <c r="B24" s="42">
        <v>260.721</v>
      </c>
      <c r="C24" s="43"/>
      <c r="D24" s="42">
        <v>25565.219799999999</v>
      </c>
      <c r="E24" s="43"/>
      <c r="F24" s="42">
        <v>71.335149999999999</v>
      </c>
      <c r="G24" s="44"/>
      <c r="H24" s="44">
        <f t="shared" si="0"/>
        <v>-72.639277235052035</v>
      </c>
      <c r="I24" s="44">
        <f t="shared" si="1"/>
        <v>0.2790320230299761</v>
      </c>
    </row>
    <row r="25" spans="1:9" ht="30" x14ac:dyDescent="0.2">
      <c r="A25" s="30" t="s">
        <v>58</v>
      </c>
      <c r="B25" s="42">
        <f>SUM(B26:B29)</f>
        <v>64387.859919999995</v>
      </c>
      <c r="C25" s="43">
        <f>B25/B5*100</f>
        <v>16.328785034646788</v>
      </c>
      <c r="D25" s="42">
        <f>SUM(D26:D29)</f>
        <v>140561.0362</v>
      </c>
      <c r="E25" s="43">
        <f>D25/D5*100</f>
        <v>15.518523064605652</v>
      </c>
      <c r="F25" s="42">
        <f>SUM(F26:F29)</f>
        <v>14179.48179</v>
      </c>
      <c r="G25" s="44">
        <f>F25/F5*100</f>
        <v>3.7642269486672131</v>
      </c>
      <c r="H25" s="44">
        <f t="shared" si="0"/>
        <v>-77.978019757734472</v>
      </c>
      <c r="I25" s="44">
        <f t="shared" si="1"/>
        <v>10.087775512571243</v>
      </c>
    </row>
    <row r="26" spans="1:9" ht="15" x14ac:dyDescent="0.2">
      <c r="A26" s="30" t="s">
        <v>59</v>
      </c>
      <c r="B26" s="42">
        <v>51733.539239999998</v>
      </c>
      <c r="C26" s="43"/>
      <c r="D26" s="42">
        <v>75913.642110000001</v>
      </c>
      <c r="E26" s="43"/>
      <c r="F26" s="42">
        <v>3928.6190000000001</v>
      </c>
      <c r="G26" s="44"/>
      <c r="H26" s="44">
        <f t="shared" si="0"/>
        <v>-92.406050199321328</v>
      </c>
      <c r="I26" s="44">
        <f t="shared" si="1"/>
        <v>5.1751159486029836</v>
      </c>
    </row>
    <row r="27" spans="1:9" ht="15" x14ac:dyDescent="0.2">
      <c r="A27" s="30" t="s">
        <v>60</v>
      </c>
      <c r="B27" s="42">
        <v>6241.2248099999997</v>
      </c>
      <c r="C27" s="43"/>
      <c r="D27" s="42">
        <v>26968.11</v>
      </c>
      <c r="E27" s="43"/>
      <c r="F27" s="42">
        <v>1745.3368</v>
      </c>
      <c r="G27" s="44"/>
      <c r="H27" s="44">
        <f t="shared" si="0"/>
        <v>-72.035347978436306</v>
      </c>
      <c r="I27" s="44">
        <f t="shared" si="1"/>
        <v>6.4718543494520011</v>
      </c>
    </row>
    <row r="28" spans="1:9" ht="15" x14ac:dyDescent="0.2">
      <c r="A28" s="30" t="s">
        <v>61</v>
      </c>
      <c r="B28" s="42">
        <v>5403.8397000000004</v>
      </c>
      <c r="C28" s="43"/>
      <c r="D28" s="42">
        <v>34191.88409</v>
      </c>
      <c r="E28" s="43"/>
      <c r="F28" s="42">
        <v>7156.9117399999996</v>
      </c>
      <c r="G28" s="44"/>
      <c r="H28" s="44">
        <f t="shared" si="0"/>
        <v>32.441229520557357</v>
      </c>
      <c r="I28" s="44">
        <f t="shared" si="1"/>
        <v>20.931609738619699</v>
      </c>
    </row>
    <row r="29" spans="1:9" ht="30" x14ac:dyDescent="0.2">
      <c r="A29" s="30" t="s">
        <v>62</v>
      </c>
      <c r="B29" s="42">
        <v>1009.25617</v>
      </c>
      <c r="C29" s="43"/>
      <c r="D29" s="42">
        <v>3487.4</v>
      </c>
      <c r="E29" s="43"/>
      <c r="F29" s="42">
        <v>1348.6142500000001</v>
      </c>
      <c r="G29" s="44"/>
      <c r="H29" s="44">
        <f t="shared" si="0"/>
        <v>33.62457323396896</v>
      </c>
      <c r="I29" s="44">
        <f t="shared" si="1"/>
        <v>38.67105149968458</v>
      </c>
    </row>
    <row r="30" spans="1:9" ht="15" x14ac:dyDescent="0.2">
      <c r="A30" s="30" t="s">
        <v>119</v>
      </c>
      <c r="B30" s="42">
        <v>0</v>
      </c>
      <c r="C30" s="43">
        <f>B30/B5*100</f>
        <v>0</v>
      </c>
      <c r="D30" s="42">
        <f>SUM(D31)</f>
        <v>2352.8000000000002</v>
      </c>
      <c r="E30" s="43"/>
      <c r="F30" s="42">
        <f>SUM(F31)</f>
        <v>148.80000000000001</v>
      </c>
      <c r="G30" s="44"/>
      <c r="H30" s="44" t="s">
        <v>23</v>
      </c>
      <c r="I30" s="44">
        <f t="shared" si="1"/>
        <v>6.3243794627677667</v>
      </c>
    </row>
    <row r="31" spans="1:9" ht="30" x14ac:dyDescent="0.2">
      <c r="A31" s="30" t="s">
        <v>120</v>
      </c>
      <c r="B31" s="42">
        <v>0</v>
      </c>
      <c r="C31" s="43"/>
      <c r="D31" s="42">
        <v>2352.8000000000002</v>
      </c>
      <c r="E31" s="43"/>
      <c r="F31" s="42">
        <v>148.80000000000001</v>
      </c>
      <c r="G31" s="44"/>
      <c r="H31" s="44" t="s">
        <v>23</v>
      </c>
      <c r="I31" s="44">
        <f t="shared" si="1"/>
        <v>6.3243794627677667</v>
      </c>
    </row>
    <row r="32" spans="1:9" ht="15" x14ac:dyDescent="0.2">
      <c r="A32" s="30" t="s">
        <v>63</v>
      </c>
      <c r="B32" s="42">
        <f>SUM(B33:B37)</f>
        <v>229444.47005999996</v>
      </c>
      <c r="C32" s="43">
        <v>60</v>
      </c>
      <c r="D32" s="42">
        <f>SUM(D33:D37)</f>
        <v>440800.60899999994</v>
      </c>
      <c r="E32" s="43">
        <f>D32/D5*100</f>
        <v>48.666220757831297</v>
      </c>
      <c r="F32" s="42">
        <f>SUM(F33:F37)</f>
        <v>244339.59997999997</v>
      </c>
      <c r="G32" s="44">
        <f>F32/F5*100</f>
        <v>64.864832191535456</v>
      </c>
      <c r="H32" s="44">
        <f t="shared" si="0"/>
        <v>6.4918234534503796</v>
      </c>
      <c r="I32" s="44">
        <f t="shared" si="1"/>
        <v>55.430867152000694</v>
      </c>
    </row>
    <row r="33" spans="1:9" ht="15" x14ac:dyDescent="0.2">
      <c r="A33" s="30" t="s">
        <v>64</v>
      </c>
      <c r="B33" s="42">
        <v>53118.878109999998</v>
      </c>
      <c r="C33" s="43"/>
      <c r="D33" s="42">
        <v>99502.9</v>
      </c>
      <c r="E33" s="43"/>
      <c r="F33" s="42">
        <v>57432.800000000003</v>
      </c>
      <c r="G33" s="44"/>
      <c r="H33" s="44">
        <f t="shared" si="0"/>
        <v>8.1212594156574909</v>
      </c>
      <c r="I33" s="44">
        <f t="shared" si="1"/>
        <v>57.719724751740905</v>
      </c>
    </row>
    <row r="34" spans="1:9" ht="15" x14ac:dyDescent="0.2">
      <c r="A34" s="30" t="s">
        <v>65</v>
      </c>
      <c r="B34" s="42">
        <v>145162.68135999999</v>
      </c>
      <c r="C34" s="43"/>
      <c r="D34" s="42">
        <v>279632.859</v>
      </c>
      <c r="E34" s="43"/>
      <c r="F34" s="42">
        <v>155731.61588</v>
      </c>
      <c r="G34" s="44"/>
      <c r="H34" s="44">
        <f t="shared" si="0"/>
        <v>7.2807517889458779</v>
      </c>
      <c r="I34" s="44">
        <f t="shared" si="1"/>
        <v>55.691457876915671</v>
      </c>
    </row>
    <row r="35" spans="1:9" ht="15" x14ac:dyDescent="0.2">
      <c r="A35" s="30" t="s">
        <v>66</v>
      </c>
      <c r="B35" s="42">
        <v>19095.186979999999</v>
      </c>
      <c r="C35" s="43"/>
      <c r="D35" s="42">
        <v>34183.35</v>
      </c>
      <c r="E35" s="43"/>
      <c r="F35" s="42">
        <v>18953.365900000001</v>
      </c>
      <c r="G35" s="44"/>
      <c r="H35" s="44">
        <f t="shared" si="0"/>
        <v>-0.74270589834254963</v>
      </c>
      <c r="I35" s="44">
        <f t="shared" si="1"/>
        <v>55.44619207889221</v>
      </c>
    </row>
    <row r="36" spans="1:9" ht="15" x14ac:dyDescent="0.2">
      <c r="A36" s="30" t="s">
        <v>67</v>
      </c>
      <c r="B36" s="42">
        <v>212.68049999999999</v>
      </c>
      <c r="C36" s="43"/>
      <c r="D36" s="42">
        <v>360</v>
      </c>
      <c r="E36" s="43"/>
      <c r="F36" s="42">
        <v>128.43133</v>
      </c>
      <c r="G36" s="44"/>
      <c r="H36" s="44" t="s">
        <v>23</v>
      </c>
      <c r="I36" s="44">
        <f t="shared" si="1"/>
        <v>35.675369444444442</v>
      </c>
    </row>
    <row r="37" spans="1:9" ht="15" x14ac:dyDescent="0.2">
      <c r="A37" s="30" t="s">
        <v>68</v>
      </c>
      <c r="B37" s="42">
        <v>11855.043110000001</v>
      </c>
      <c r="C37" s="43"/>
      <c r="D37" s="42">
        <v>27121.5</v>
      </c>
      <c r="E37" s="43"/>
      <c r="F37" s="42">
        <v>12093.38687</v>
      </c>
      <c r="G37" s="44"/>
      <c r="H37" s="44">
        <f t="shared" si="0"/>
        <v>2.0104841272061691</v>
      </c>
      <c r="I37" s="44">
        <f t="shared" si="1"/>
        <v>44.589668233689139</v>
      </c>
    </row>
    <row r="38" spans="1:9" ht="15" x14ac:dyDescent="0.2">
      <c r="A38" s="30" t="s">
        <v>69</v>
      </c>
      <c r="B38" s="42">
        <f>SUM(B39:B40)</f>
        <v>31183.130580000001</v>
      </c>
      <c r="C38" s="43">
        <f>B38/B5*100</f>
        <v>7.9080534215733369</v>
      </c>
      <c r="D38" s="42">
        <f>SUM(D39:D40)</f>
        <v>74008.187290000002</v>
      </c>
      <c r="E38" s="43">
        <f>D38/D5*100</f>
        <v>8.1708117162380436</v>
      </c>
      <c r="F38" s="42">
        <f>SUM(F39:F40)</f>
        <v>36380.421990000003</v>
      </c>
      <c r="G38" s="44">
        <f>F38/F5*100</f>
        <v>9.6579104149788044</v>
      </c>
      <c r="H38" s="44">
        <f t="shared" si="0"/>
        <v>16.666996909326997</v>
      </c>
      <c r="I38" s="44">
        <f t="shared" si="1"/>
        <v>49.15729370244383</v>
      </c>
    </row>
    <row r="39" spans="1:9" ht="15" x14ac:dyDescent="0.2">
      <c r="A39" s="30" t="s">
        <v>70</v>
      </c>
      <c r="B39" s="42">
        <v>27424.722000000002</v>
      </c>
      <c r="C39" s="43"/>
      <c r="D39" s="42">
        <v>65248.187290000002</v>
      </c>
      <c r="E39" s="43"/>
      <c r="F39" s="42">
        <v>32245.847839999999</v>
      </c>
      <c r="G39" s="44"/>
      <c r="H39" s="44">
        <f t="shared" si="0"/>
        <v>17.579488463000644</v>
      </c>
      <c r="I39" s="44">
        <f t="shared" si="1"/>
        <v>49.420296837797409</v>
      </c>
    </row>
    <row r="40" spans="1:9" ht="30" x14ac:dyDescent="0.2">
      <c r="A40" s="30" t="s">
        <v>104</v>
      </c>
      <c r="B40" s="42">
        <v>3758.4085799999998</v>
      </c>
      <c r="C40" s="43"/>
      <c r="D40" s="42">
        <v>8760</v>
      </c>
      <c r="E40" s="43"/>
      <c r="F40" s="42">
        <v>4134.5741500000004</v>
      </c>
      <c r="G40" s="44"/>
      <c r="H40" s="44">
        <f t="shared" si="0"/>
        <v>10.008639614163513</v>
      </c>
      <c r="I40" s="44">
        <f t="shared" si="1"/>
        <v>47.198335045662105</v>
      </c>
    </row>
    <row r="41" spans="1:9" ht="15" x14ac:dyDescent="0.2">
      <c r="A41" s="30" t="s">
        <v>71</v>
      </c>
      <c r="B41" s="42">
        <f>SUM(B42:B45)</f>
        <v>9849.5398000000005</v>
      </c>
      <c r="C41" s="43">
        <f>B41/B5*100</f>
        <v>2.4978469277318069</v>
      </c>
      <c r="D41" s="42">
        <f>SUM(D42:D45)</f>
        <v>22501.55</v>
      </c>
      <c r="E41" s="43">
        <v>4</v>
      </c>
      <c r="F41" s="42">
        <f>SUM(F42:F45)</f>
        <v>9820.4918300000008</v>
      </c>
      <c r="G41" s="44">
        <f>F41/F5*100</f>
        <v>2.607045909232216</v>
      </c>
      <c r="H41" s="44">
        <f t="shared" si="0"/>
        <v>-0.29491702749400872</v>
      </c>
      <c r="I41" s="44">
        <f t="shared" si="1"/>
        <v>43.643623794805251</v>
      </c>
    </row>
    <row r="42" spans="1:9" ht="15" x14ac:dyDescent="0.2">
      <c r="A42" s="30" t="s">
        <v>72</v>
      </c>
      <c r="B42" s="42">
        <v>1903.3042800000001</v>
      </c>
      <c r="C42" s="43"/>
      <c r="D42" s="42">
        <v>3831.1</v>
      </c>
      <c r="E42" s="43"/>
      <c r="F42" s="42">
        <v>2112.7106100000001</v>
      </c>
      <c r="G42" s="44"/>
      <c r="H42" s="44">
        <f t="shared" si="0"/>
        <v>11.00225183122059</v>
      </c>
      <c r="I42" s="44">
        <f t="shared" si="1"/>
        <v>55.146318550807862</v>
      </c>
    </row>
    <row r="43" spans="1:9" ht="15" x14ac:dyDescent="0.2">
      <c r="A43" s="30" t="s">
        <v>73</v>
      </c>
      <c r="B43" s="42">
        <v>2790.6367500000001</v>
      </c>
      <c r="C43" s="43"/>
      <c r="D43" s="42">
        <v>8716.65</v>
      </c>
      <c r="E43" s="43"/>
      <c r="F43" s="42">
        <v>2227.88069</v>
      </c>
      <c r="G43" s="44"/>
      <c r="H43" s="44">
        <f t="shared" si="0"/>
        <v>-20.165865729389537</v>
      </c>
      <c r="I43" s="44">
        <f t="shared" si="1"/>
        <v>25.558909558144471</v>
      </c>
    </row>
    <row r="44" spans="1:9" ht="15" x14ac:dyDescent="0.2">
      <c r="A44" s="30" t="s">
        <v>74</v>
      </c>
      <c r="B44" s="42">
        <v>4569.5188500000004</v>
      </c>
      <c r="C44" s="43"/>
      <c r="D44" s="42">
        <v>8541.7999999999993</v>
      </c>
      <c r="E44" s="43"/>
      <c r="F44" s="42">
        <v>4802.9639500000003</v>
      </c>
      <c r="G44" s="44"/>
      <c r="H44" s="44">
        <f t="shared" si="0"/>
        <v>5.1087457490190786</v>
      </c>
      <c r="I44" s="44">
        <f t="shared" si="1"/>
        <v>56.22894413355499</v>
      </c>
    </row>
    <row r="45" spans="1:9" ht="30" x14ac:dyDescent="0.2">
      <c r="A45" s="30" t="s">
        <v>75</v>
      </c>
      <c r="B45" s="42">
        <v>586.07992000000002</v>
      </c>
      <c r="C45" s="43"/>
      <c r="D45" s="42">
        <v>1412</v>
      </c>
      <c r="E45" s="43"/>
      <c r="F45" s="42">
        <v>676.93658000000005</v>
      </c>
      <c r="G45" s="44"/>
      <c r="H45" s="44">
        <f t="shared" si="0"/>
        <v>15.502435231017643</v>
      </c>
      <c r="I45" s="44">
        <f t="shared" si="1"/>
        <v>47.94168413597734</v>
      </c>
    </row>
    <row r="46" spans="1:9" ht="15" x14ac:dyDescent="0.2">
      <c r="A46" s="30" t="s">
        <v>76</v>
      </c>
      <c r="B46" s="42">
        <f>SUM(B47:B49)</f>
        <v>4186.5104000000001</v>
      </c>
      <c r="C46" s="43">
        <f>B46/B5*100</f>
        <v>1.061700582250275</v>
      </c>
      <c r="D46" s="42">
        <f>SUM(D47:D49)</f>
        <v>22879.940000000002</v>
      </c>
      <c r="E46" s="43">
        <f>D46/D5*100</f>
        <v>2.5260405458422017</v>
      </c>
      <c r="F46" s="42">
        <f>SUM(F47:F49)</f>
        <v>8992.6764000000003</v>
      </c>
      <c r="G46" s="44">
        <f>F46/F5*100</f>
        <v>2.3872857518246202</v>
      </c>
      <c r="H46" s="44">
        <f t="shared" si="0"/>
        <v>114.80124353686071</v>
      </c>
      <c r="I46" s="44">
        <f t="shared" si="1"/>
        <v>39.303758663702787</v>
      </c>
    </row>
    <row r="47" spans="1:9" ht="15" x14ac:dyDescent="0.2">
      <c r="A47" s="30" t="s">
        <v>121</v>
      </c>
      <c r="B47" s="42">
        <v>4155.6873999999998</v>
      </c>
      <c r="C47" s="43"/>
      <c r="D47" s="42">
        <v>6115.9</v>
      </c>
      <c r="E47" s="43"/>
      <c r="F47" s="42">
        <v>3880.8472999999999</v>
      </c>
      <c r="G47" s="44"/>
      <c r="H47" s="44">
        <f t="shared" si="0"/>
        <v>-6.6135893667074157</v>
      </c>
      <c r="I47" s="44">
        <f t="shared" si="1"/>
        <v>63.455048316682749</v>
      </c>
    </row>
    <row r="48" spans="1:9" ht="15" x14ac:dyDescent="0.2">
      <c r="A48" s="30" t="s">
        <v>77</v>
      </c>
      <c r="B48" s="42">
        <v>30.823</v>
      </c>
      <c r="C48" s="43"/>
      <c r="D48" s="42">
        <v>10264.040000000001</v>
      </c>
      <c r="E48" s="43"/>
      <c r="F48" s="42">
        <v>2500</v>
      </c>
      <c r="G48" s="44"/>
      <c r="H48" s="44">
        <f t="shared" si="0"/>
        <v>8010.8263309866006</v>
      </c>
      <c r="I48" s="44">
        <f t="shared" si="1"/>
        <v>24.356880916286372</v>
      </c>
    </row>
    <row r="49" spans="1:9" ht="15" x14ac:dyDescent="0.2">
      <c r="A49" s="30" t="s">
        <v>122</v>
      </c>
      <c r="B49" s="42">
        <v>0</v>
      </c>
      <c r="C49" s="43"/>
      <c r="D49" s="42">
        <v>6500</v>
      </c>
      <c r="E49" s="43"/>
      <c r="F49" s="42">
        <v>2611.8290999999999</v>
      </c>
      <c r="G49" s="44"/>
      <c r="H49" s="44" t="s">
        <v>23</v>
      </c>
      <c r="I49" s="44">
        <f t="shared" si="1"/>
        <v>40.181986153846154</v>
      </c>
    </row>
    <row r="50" spans="1:9" ht="45" x14ac:dyDescent="0.2">
      <c r="A50" s="30" t="s">
        <v>78</v>
      </c>
      <c r="B50" s="42">
        <f>SUM(B51)</f>
        <v>2361.3859299999999</v>
      </c>
      <c r="C50" s="43">
        <f>B50/B5*100</f>
        <v>0.59884834319260427</v>
      </c>
      <c r="D50" s="42">
        <f>SUM(D51)</f>
        <v>8691.1</v>
      </c>
      <c r="E50" s="43">
        <f>D50/D5*100</f>
        <v>0.95953359090841828</v>
      </c>
      <c r="F50" s="42">
        <f>SUM(F51)</f>
        <v>4239.2096899999997</v>
      </c>
      <c r="G50" s="44">
        <f>F50/F5*100</f>
        <v>1.1253829718518353</v>
      </c>
      <c r="H50" s="44">
        <f t="shared" si="0"/>
        <v>79.522103360715789</v>
      </c>
      <c r="I50" s="44">
        <f t="shared" si="1"/>
        <v>48.776445904430965</v>
      </c>
    </row>
    <row r="51" spans="1:9" ht="30" x14ac:dyDescent="0.2">
      <c r="A51" s="30" t="s">
        <v>105</v>
      </c>
      <c r="B51" s="42">
        <v>2361.3859299999999</v>
      </c>
      <c r="C51" s="43"/>
      <c r="D51" s="42">
        <v>8691.1</v>
      </c>
      <c r="E51" s="43"/>
      <c r="F51" s="42">
        <v>4239.2096899999997</v>
      </c>
      <c r="G51" s="44"/>
      <c r="H51" s="44">
        <f t="shared" si="0"/>
        <v>79.522103360715789</v>
      </c>
      <c r="I51" s="44">
        <f t="shared" si="1"/>
        <v>48.776445904430965</v>
      </c>
    </row>
    <row r="52" spans="1:9" ht="60" x14ac:dyDescent="0.2">
      <c r="A52" s="30" t="s">
        <v>123</v>
      </c>
      <c r="B52" s="42">
        <f>SUM(B53:B54)</f>
        <v>5688</v>
      </c>
      <c r="C52" s="43">
        <f>B52/B5*100</f>
        <v>1.4424788988556112</v>
      </c>
      <c r="D52" s="42">
        <f>SUM(D53:D54)</f>
        <v>58103.260999999999</v>
      </c>
      <c r="E52" s="43">
        <f>D52/D5*100</f>
        <v>6.4148416967724513</v>
      </c>
      <c r="F52" s="42">
        <f>SUM(F53:F54)</f>
        <v>14487</v>
      </c>
      <c r="G52" s="44">
        <f>F52/F5*100</f>
        <v>3.8458638060948429</v>
      </c>
      <c r="H52" s="44">
        <f t="shared" si="0"/>
        <v>154.69409282700423</v>
      </c>
      <c r="I52" s="44">
        <f t="shared" si="1"/>
        <v>24.933196090319267</v>
      </c>
    </row>
    <row r="53" spans="1:9" ht="60" x14ac:dyDescent="0.2">
      <c r="A53" s="30" t="s">
        <v>124</v>
      </c>
      <c r="B53" s="42">
        <v>4196</v>
      </c>
      <c r="C53" s="43"/>
      <c r="D53" s="42">
        <v>7276</v>
      </c>
      <c r="E53" s="43"/>
      <c r="F53" s="42">
        <v>4112</v>
      </c>
      <c r="G53" s="44"/>
      <c r="H53" s="44">
        <f t="shared" si="0"/>
        <v>-2.0019065776930347</v>
      </c>
      <c r="I53" s="44">
        <f t="shared" si="1"/>
        <v>56.514568444200108</v>
      </c>
    </row>
    <row r="54" spans="1:9" ht="30" x14ac:dyDescent="0.2">
      <c r="A54" s="30" t="s">
        <v>125</v>
      </c>
      <c r="B54" s="42">
        <v>1492</v>
      </c>
      <c r="C54" s="43"/>
      <c r="D54" s="42">
        <v>50827.260999999999</v>
      </c>
      <c r="E54" s="43"/>
      <c r="F54" s="42">
        <v>10375</v>
      </c>
      <c r="G54" s="44"/>
      <c r="H54" s="44">
        <f t="shared" si="0"/>
        <v>595.3753351206434</v>
      </c>
      <c r="I54" s="44">
        <f t="shared" si="1"/>
        <v>20.412274428873907</v>
      </c>
    </row>
    <row r="55" spans="1:9" ht="30" x14ac:dyDescent="0.2">
      <c r="A55" s="30" t="s">
        <v>106</v>
      </c>
      <c r="B55" s="42">
        <v>-17327</v>
      </c>
      <c r="C55" s="43"/>
      <c r="D55" s="42">
        <v>81088</v>
      </c>
      <c r="E55" s="43"/>
      <c r="F55" s="42">
        <v>-9584</v>
      </c>
      <c r="G55" s="44"/>
      <c r="H55" s="44">
        <f t="shared" si="0"/>
        <v>-44.687481964563979</v>
      </c>
      <c r="I55" s="44">
        <f t="shared" si="1"/>
        <v>-11.819258089976321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17" sqref="D17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37" t="s">
        <v>109</v>
      </c>
      <c r="B1" s="38"/>
      <c r="C1" s="38"/>
      <c r="D1" s="38"/>
      <c r="E1" s="38"/>
      <c r="F1" s="38"/>
      <c r="G1" s="38"/>
      <c r="H1" s="38"/>
      <c r="I1" s="38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85</v>
      </c>
    </row>
    <row r="3" spans="1:9" s="1" customFormat="1" ht="71.25" x14ac:dyDescent="0.2">
      <c r="A3" s="4" t="s">
        <v>0</v>
      </c>
      <c r="B3" s="4" t="s">
        <v>111</v>
      </c>
      <c r="C3" s="4" t="s">
        <v>1</v>
      </c>
      <c r="D3" s="4" t="s">
        <v>112</v>
      </c>
      <c r="E3" s="4" t="s">
        <v>2</v>
      </c>
      <c r="F3" s="4" t="s">
        <v>113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84</v>
      </c>
      <c r="B5" s="7">
        <v>-21769.5</v>
      </c>
      <c r="C5" s="7"/>
      <c r="D5" s="7">
        <v>40977</v>
      </c>
      <c r="E5" s="7"/>
      <c r="F5" s="7">
        <v>-10807</v>
      </c>
      <c r="G5" s="7"/>
      <c r="H5" s="7"/>
      <c r="I5" s="7"/>
    </row>
    <row r="6" spans="1:9" ht="60" x14ac:dyDescent="0.25">
      <c r="A6" s="8" t="s">
        <v>79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80</v>
      </c>
      <c r="B7" s="11">
        <v>-6747.6</v>
      </c>
      <c r="C7" s="11"/>
      <c r="D7" s="11">
        <v>24662</v>
      </c>
      <c r="E7" s="11"/>
      <c r="F7" s="11">
        <v>-7804</v>
      </c>
      <c r="G7" s="11"/>
      <c r="H7" s="11"/>
      <c r="I7" s="11"/>
    </row>
    <row r="8" spans="1:9" ht="45" x14ac:dyDescent="0.25">
      <c r="A8" s="12" t="s">
        <v>81</v>
      </c>
      <c r="B8" s="13">
        <v>-4858</v>
      </c>
      <c r="C8" s="13"/>
      <c r="D8" s="13">
        <v>-800</v>
      </c>
      <c r="E8" s="13"/>
      <c r="F8" s="13">
        <v>-700</v>
      </c>
      <c r="G8" s="13"/>
      <c r="H8" s="13"/>
      <c r="I8" s="13"/>
    </row>
    <row r="9" spans="1:9" ht="30" x14ac:dyDescent="0.25">
      <c r="A9" s="12" t="s">
        <v>82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83</v>
      </c>
      <c r="B10" s="13">
        <v>-10164</v>
      </c>
      <c r="C10" s="13"/>
      <c r="D10" s="13">
        <v>17115</v>
      </c>
      <c r="E10" s="13"/>
      <c r="F10" s="13">
        <v>-2303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2022-07-13T12:52:05Z</dcterms:modified>
</cp:coreProperties>
</file>