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/>
  </bookViews>
  <sheets>
    <sheet name="НА 01.07" sheetId="3" r:id="rId1"/>
  </sheets>
  <definedNames>
    <definedName name="__bookmark_1">#REF!</definedName>
    <definedName name="__bookmark_2">#REF!</definedName>
    <definedName name="__bookmark_6">#REF!</definedName>
    <definedName name="__bookmark_7">#REF!</definedName>
  </definedNames>
  <calcPr calcId="144525"/>
</workbook>
</file>

<file path=xl/calcChain.xml><?xml version="1.0" encoding="utf-8"?>
<calcChain xmlns="http://schemas.openxmlformats.org/spreadsheetml/2006/main">
  <c r="I6" i="3" l="1"/>
  <c r="I7" i="3"/>
  <c r="I8" i="3"/>
  <c r="I9" i="3"/>
  <c r="I10" i="3"/>
  <c r="I11" i="3"/>
  <c r="I12" i="3"/>
  <c r="I13" i="3"/>
  <c r="I14" i="3"/>
  <c r="I15" i="3"/>
  <c r="I17" i="3"/>
  <c r="I18" i="3"/>
  <c r="I19" i="3"/>
  <c r="I20" i="3"/>
  <c r="I21" i="3"/>
  <c r="I22" i="3"/>
  <c r="I23" i="3"/>
  <c r="I24" i="3"/>
  <c r="I25" i="3"/>
  <c r="I26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4" i="3"/>
  <c r="I95" i="3"/>
  <c r="I96" i="3"/>
  <c r="I97" i="3"/>
  <c r="I98" i="3"/>
  <c r="I99" i="3"/>
  <c r="I101" i="3"/>
  <c r="I102" i="3"/>
  <c r="I103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H6" i="3"/>
  <c r="H7" i="3"/>
  <c r="H8" i="3"/>
  <c r="H9" i="3"/>
  <c r="H10" i="3"/>
  <c r="H11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4" i="3"/>
  <c r="H85" i="3"/>
  <c r="H86" i="3"/>
  <c r="H87" i="3"/>
  <c r="H88" i="3"/>
  <c r="H89" i="3"/>
  <c r="H91" i="3"/>
  <c r="H92" i="3"/>
  <c r="H94" i="3"/>
  <c r="H95" i="3"/>
  <c r="H96" i="3"/>
  <c r="H99" i="3"/>
  <c r="H100" i="3"/>
  <c r="H101" i="3"/>
  <c r="H102" i="3"/>
  <c r="H103" i="3"/>
  <c r="H105" i="3"/>
  <c r="H107" i="3"/>
  <c r="H108" i="3"/>
  <c r="H109" i="3"/>
  <c r="H110" i="3"/>
  <c r="H111" i="3"/>
  <c r="H112" i="3"/>
  <c r="H113" i="3"/>
  <c r="H116" i="3"/>
  <c r="H117" i="3"/>
  <c r="H118" i="3"/>
  <c r="H119" i="3"/>
  <c r="H120" i="3"/>
  <c r="H121" i="3"/>
  <c r="H122" i="3"/>
  <c r="H123" i="3"/>
  <c r="H124" i="3"/>
  <c r="H125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B81" i="3" l="1"/>
  <c r="B68" i="3"/>
  <c r="F55" i="3"/>
  <c r="D55" i="3"/>
  <c r="B55" i="3"/>
  <c r="F22" i="3" l="1"/>
  <c r="D22" i="3"/>
  <c r="B22" i="3"/>
  <c r="B28" i="3"/>
  <c r="B44" i="3"/>
  <c r="F44" i="3"/>
  <c r="D44" i="3"/>
  <c r="B153" i="3" l="1"/>
  <c r="B152" i="3" s="1"/>
  <c r="B140" i="3"/>
  <c r="B139" i="3" s="1"/>
  <c r="B109" i="3"/>
  <c r="F153" i="3" l="1"/>
  <c r="D153" i="3"/>
  <c r="F140" i="3"/>
  <c r="D140" i="3"/>
  <c r="D139" i="3" s="1"/>
  <c r="F139" i="3" l="1"/>
  <c r="F109" i="3"/>
  <c r="D109" i="3"/>
  <c r="D53" i="3"/>
  <c r="B57" i="3" l="1"/>
  <c r="D33" i="3" l="1"/>
  <c r="D28" i="3"/>
  <c r="D17" i="3"/>
  <c r="D13" i="3"/>
  <c r="D9" i="3"/>
  <c r="D6" i="3"/>
  <c r="F61" i="3"/>
  <c r="D61" i="3"/>
  <c r="B61" i="3"/>
  <c r="B46" i="3"/>
  <c r="D21" i="3" l="1"/>
  <c r="D5" i="3"/>
  <c r="D157" i="3"/>
  <c r="F157" i="3"/>
  <c r="D156" i="3"/>
  <c r="F156" i="3"/>
  <c r="B157" i="3"/>
  <c r="D152" i="3"/>
  <c r="D150" i="3"/>
  <c r="D149" i="3" s="1"/>
  <c r="F150" i="3"/>
  <c r="F149" i="3" s="1"/>
  <c r="B150" i="3"/>
  <c r="D147" i="3"/>
  <c r="D146" i="3" s="1"/>
  <c r="F147" i="3"/>
  <c r="F146" i="3" s="1"/>
  <c r="B147" i="3"/>
  <c r="B144" i="3"/>
  <c r="F144" i="3"/>
  <c r="F143" i="3" s="1"/>
  <c r="D144" i="3"/>
  <c r="D143" i="3" s="1"/>
  <c r="F136" i="3"/>
  <c r="D136" i="3"/>
  <c r="D135" i="3" s="1"/>
  <c r="B136" i="3"/>
  <c r="F133" i="3"/>
  <c r="D133" i="3"/>
  <c r="D132" i="3" s="1"/>
  <c r="B133" i="3"/>
  <c r="F130" i="3"/>
  <c r="D130" i="3"/>
  <c r="D129" i="3" s="1"/>
  <c r="B130" i="3"/>
  <c r="D127" i="3"/>
  <c r="D126" i="3" s="1"/>
  <c r="F127" i="3"/>
  <c r="F126" i="3"/>
  <c r="B127" i="3"/>
  <c r="B126" i="3" s="1"/>
  <c r="D124" i="3"/>
  <c r="F124" i="3"/>
  <c r="F123" i="3" s="1"/>
  <c r="D123" i="3"/>
  <c r="B124" i="3"/>
  <c r="B123" i="3" s="1"/>
  <c r="F118" i="3"/>
  <c r="D118" i="3"/>
  <c r="D117" i="3" s="1"/>
  <c r="B118" i="3"/>
  <c r="F81" i="3"/>
  <c r="D81" i="3"/>
  <c r="F68" i="3"/>
  <c r="D68" i="3"/>
  <c r="F64" i="3"/>
  <c r="D64" i="3"/>
  <c r="B64" i="3"/>
  <c r="B135" i="3" l="1"/>
  <c r="F129" i="3"/>
  <c r="F135" i="3"/>
  <c r="F152" i="3"/>
  <c r="F117" i="3"/>
  <c r="F132" i="3"/>
  <c r="B156" i="3"/>
  <c r="B149" i="3"/>
  <c r="B146" i="3"/>
  <c r="B143" i="3"/>
  <c r="B132" i="3"/>
  <c r="B129" i="3"/>
  <c r="B117" i="3"/>
  <c r="B121" i="3"/>
  <c r="B120" i="3" s="1"/>
  <c r="F80" i="3"/>
  <c r="D80" i="3" l="1"/>
  <c r="B80" i="3"/>
  <c r="D121" i="3"/>
  <c r="D120" i="3" s="1"/>
  <c r="F121" i="3"/>
  <c r="F46" i="3"/>
  <c r="D46" i="3"/>
  <c r="F40" i="3"/>
  <c r="F39" i="3" s="1"/>
  <c r="F120" i="3" l="1"/>
  <c r="F9" i="3"/>
  <c r="B9" i="3" l="1"/>
  <c r="F37" i="3"/>
  <c r="D37" i="3"/>
  <c r="B37" i="3"/>
  <c r="B77" i="3" l="1"/>
  <c r="B74" i="3"/>
  <c r="B59" i="3"/>
  <c r="B53" i="3"/>
  <c r="B52" i="3" s="1"/>
  <c r="B50" i="3"/>
  <c r="B40" i="3"/>
  <c r="B33" i="3"/>
  <c r="B21" i="3" s="1"/>
  <c r="B17" i="3"/>
  <c r="B13" i="3"/>
  <c r="F50" i="3"/>
  <c r="F33" i="3"/>
  <c r="F77" i="3"/>
  <c r="F74" i="3"/>
  <c r="F59" i="3"/>
  <c r="F57" i="3"/>
  <c r="F53" i="3"/>
  <c r="F28" i="3"/>
  <c r="F17" i="3"/>
  <c r="F13" i="3"/>
  <c r="B67" i="3" l="1"/>
  <c r="F67" i="3"/>
  <c r="B39" i="3"/>
  <c r="B73" i="3"/>
  <c r="F73" i="3"/>
  <c r="F52" i="3"/>
  <c r="D77" i="3"/>
  <c r="D74" i="3"/>
  <c r="D59" i="3"/>
  <c r="D57" i="3"/>
  <c r="D50" i="3"/>
  <c r="D40" i="3"/>
  <c r="D39" i="3" s="1"/>
  <c r="D52" i="3" l="1"/>
  <c r="D67" i="3"/>
  <c r="F21" i="3"/>
  <c r="D73" i="3"/>
  <c r="F6" i="3"/>
  <c r="B6" i="3"/>
  <c r="D159" i="3" l="1"/>
  <c r="F5" i="3"/>
  <c r="F159" i="3" s="1"/>
  <c r="B5" i="3"/>
  <c r="B159" i="3" s="1"/>
  <c r="E5" i="3" l="1"/>
  <c r="I5" i="3"/>
  <c r="H5" i="3"/>
  <c r="C5" i="3" l="1"/>
  <c r="G5" i="3"/>
</calcChain>
</file>

<file path=xl/sharedStrings.xml><?xml version="1.0" encoding="utf-8"?>
<sst xmlns="http://schemas.openxmlformats.org/spreadsheetml/2006/main" count="196" uniqueCount="150">
  <si>
    <t>Наименование показателя</t>
  </si>
  <si>
    <t>Процент прироста (+), снижения (-) (гр.6/гр.2*100-100)</t>
  </si>
  <si>
    <t>тыс. руб.</t>
  </si>
  <si>
    <t>Уд. Вес в общем объеме (по гр.2)</t>
  </si>
  <si>
    <t>Уд. Вес в общем объеме</t>
  </si>
  <si>
    <t>Процент исполнения (гр.6/4*100)</t>
  </si>
  <si>
    <t>1. Муниципальная программа "Развитие образования и молодежной политики в Кемском муницпальной районе"</t>
  </si>
  <si>
    <t>1.1. Подпрограмма "Развитие дошкольного образования"</t>
  </si>
  <si>
    <t>1.2. Подпрограмма "Развитие начального общего, основного общего, среднего общего образования"</t>
  </si>
  <si>
    <t>Основное мероприятие "Реализация основных образовательных программ дошкольного образования, осуществление присмотра и ухода за детьми"</t>
  </si>
  <si>
    <t xml:space="preserve"> Основное мероприятие "Кадровое обеспечение системы дошкольного образования"</t>
  </si>
  <si>
    <t>Основное мероприятие "Реализация образовательных программ начального общего, основного общего, среднего общего образования"</t>
  </si>
  <si>
    <t>Основное мероприятие "Кадровое обеспечение системы начального общего, основного общего образования"</t>
  </si>
  <si>
    <t>Основное мероприятие «Реализация отдельных мероприятий по образовательным программам начального, общего, основного общего, среднего общего федерального проекта «Успех каждого ребенка» национального проекта «Образование»</t>
  </si>
  <si>
    <t>1.3. Подпрограмма "Развитие дополнительного образования"</t>
  </si>
  <si>
    <t>Основное мероприятие "Реализация программа дополнительного образования детям"</t>
  </si>
  <si>
    <t>Основное мероприятие "Кадровое обеспечение дополнительного образования "</t>
  </si>
  <si>
    <t>1.4. Подпрограмма "Развитие молодежной политики"</t>
  </si>
  <si>
    <t>Основное мероприятие "Реализация основных направлений молодежной политики"</t>
  </si>
  <si>
    <t>Основное мероприятие "Организация отдыха, досуга, оздоровления и занятости детей и подростков в каникулярный период"</t>
  </si>
  <si>
    <t>2. Муниципальная программа "Развитие культуры, физической культуры и спорта   Кемского муниципального района"</t>
  </si>
  <si>
    <t>2.1. Подпрограмма "Организация и обеспечение предоставления муниципальных услуг в сфере культуры"</t>
  </si>
  <si>
    <t>Основное мероприятие "Развитие музейного и архивного дела"</t>
  </si>
  <si>
    <t>Основное мероприятие "Развитие библиотечного дела"</t>
  </si>
  <si>
    <t>Основное мероприятие "Развитие клубных учреждений и центров культуры"</t>
  </si>
  <si>
    <t>2.2. Подпрограмма "Организация и обеспечение предоставления муниципальных услуг в сфере дополнительного образования"</t>
  </si>
  <si>
    <t>Основное мероприятие "Реализация дополнительного образования по дополнительной образовательной программе художественно-эстетической направленности и дополнительным предпрофессиональным общеобразовательным программам в области искусства"</t>
  </si>
  <si>
    <t>2.3. Подпрограмма "Развитие физической культуры и спорта"</t>
  </si>
  <si>
    <t>Основное мероприятие "Организация и проведение физкультурных и спортивных массовых мероприятий”</t>
  </si>
  <si>
    <t>Основное мероприятие "Обеспечение реализации муниципальной программы"</t>
  </si>
  <si>
    <t>Основное мероприятие "Обеспечение мероприятий в области архитектуры, строительства, градостроительства, землеустройства и землепользования"</t>
  </si>
  <si>
    <t>4.Муниципальная программа "Социальная поддержка граждан, профилактика ассоциального поведения"</t>
  </si>
  <si>
    <t>4.1. Подпрограмма "Социальная помощь отдельным категориям граждан"</t>
  </si>
  <si>
    <t>Основное мероприятие "Предоставление мер социальной поддержки отдельным категориям граждан"</t>
  </si>
  <si>
    <t>Основное мероприятие "Оказание адресной социальной помощи отдельным категориям граждан"</t>
  </si>
  <si>
    <t>Основное мероприятие "Обеспечение и совершенствование социальной поддержки семьи и детей"</t>
  </si>
  <si>
    <t>Основное мероприятие "Развитие воспитательной и пропагандитской работы с населением"</t>
  </si>
  <si>
    <t>4.3. Подпрограмма "Противодействие экстремизму на территории Кемского муниципального района"</t>
  </si>
  <si>
    <t>Основное мероприятие «Патриотическое воспитание молодежи»</t>
  </si>
  <si>
    <t>5. Муниципальная программа "Экономическое развитие и поддержка экономики Кемского муниципального района"</t>
  </si>
  <si>
    <t>5.1. Подпрограмма "Развитие малого и среднего предпринимательства в Кемском муниципальном районе"</t>
  </si>
  <si>
    <t>Основное мероприятие "Финансовая поддержка субъектов малого и среднего предпринимательства"</t>
  </si>
  <si>
    <t xml:space="preserve">Основное мероприятие "Осуществление муниципальной поддержки юридическим лицам и индивидуальным предпринимателям, осуществляющим регулярные пассажирские перевозки на территории Кемского муниципального района по </t>
  </si>
  <si>
    <t>Основное мероприятие "Реализация мероприятий по управлению муниципальным имуществом"</t>
  </si>
  <si>
    <t>6. Муниципальная программа "Защита населения и территории Кемского района от чрезвычайных ситуаций"</t>
  </si>
  <si>
    <t>7. Муниципальная программа "Благоустройство"</t>
  </si>
  <si>
    <t>Основное мероприятие "Благоустройство территорий"</t>
  </si>
  <si>
    <t>8. Муниципальная программа "Обеспечение жильем и повышение качества жилищно-коммунальных услуг на территории Кемского района"</t>
  </si>
  <si>
    <t>9. Муниципальная программа "Управления муниципальными финансами муниципальных образований Кемского муниципального района"</t>
  </si>
  <si>
    <t>9.1. Подпрограмма  "Организация бюджетного процесса Кемского муниципального района"</t>
  </si>
  <si>
    <t>Основное мероприятие "Выравнивание бюджетной обеспеченности муниципальных образований"</t>
  </si>
  <si>
    <t>Основное мероприятие "Обеспечение своевременных расчетов и выплат по обязательствам Кемского района"</t>
  </si>
  <si>
    <t>9.2. Подпрограмма "Организация исполнения бюджета и формирование бюджетной отчетности"</t>
  </si>
  <si>
    <t>Основное мероприятие " Автоматизация бюджетного процесса"</t>
  </si>
  <si>
    <t>Основное мероприятие "Обеспечение функций финансовых органов"</t>
  </si>
  <si>
    <t>3. Муниципальная программа "Развитие градостроительной деятельности в Кемском муниципальном районе"</t>
  </si>
  <si>
    <t>1.5. Основное мероприятие "Обеспечение реализации муниципальной программы"</t>
  </si>
  <si>
    <t>Основное мероприятие " Региональный проект "Спорт - норма жизни" в рамках реализации национального проекта "Демография"</t>
  </si>
  <si>
    <t>2.4. Основное мероприятие "Обеспечение реализации муниципальной программы"</t>
  </si>
  <si>
    <t>Основное мероприятие "Реализация мероприятий регионального проекта "Цифровая культура" национального проекта "Культура"</t>
  </si>
  <si>
    <t>Основное мероприятие «Реализация отдельных мероприятий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</t>
  </si>
  <si>
    <t>Осуществление государственных полномочий Республики Карелия по созданию и обеспечению деятельности административных комиссий и определению перечня должностных лиц, уполномоченных составлять протоколы об административных</t>
  </si>
  <si>
    <t>Осуществление отдельных государственных полномочий Республики Карелия по проведению на территории Республики Карелия мероприятий по защите населения от болезней, общих для человека и животных</t>
  </si>
  <si>
    <t xml:space="preserve">Осуществление государственных полномочий Республики Карелия по созданию комиссий по делам несовершенолетних и защите их прав и организации деятельности таких комиссий </t>
  </si>
  <si>
    <t xml:space="preserve">Осуществление государственных полномочий Республики Карелия по регулированию цен (тарифов) на отдельные виды продукции, товаров и услуг </t>
  </si>
  <si>
    <t xml:space="preserve">Осуществление государственных полномчий Республики Карелия по организации и осуществлению деятельности органов опеки и попечительства </t>
  </si>
  <si>
    <t>Осуществление первичного воинского учета на территориях, где отсутствуют военные комиссариаты</t>
  </si>
  <si>
    <t>Осуществление переданных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</si>
  <si>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Проведение Всероссийской переписи населения 2020 года</t>
  </si>
  <si>
    <t xml:space="preserve">Представительские расходы муниципального образования </t>
  </si>
  <si>
    <t xml:space="preserve">Резервный фонд администрации для предупреждения и ликвидации чрезвычайных ситуаций </t>
  </si>
  <si>
    <t xml:space="preserve">Резерв на финансовое обеспечение расходных обязательств муниципальных образований, софинансируемых из вышестоящих бюджетов </t>
  </si>
  <si>
    <t>Выполнение других обязательств органов муниципального образования</t>
  </si>
  <si>
    <t xml:space="preserve">Мероприятия по опубликованию (обнародованию) правовых актов и доведение информации до населения </t>
  </si>
  <si>
    <t>Реализация мероприятий из резервного фонда Правительства Республики Карелия для ликвидации чрезвычайных ситуаций</t>
  </si>
  <si>
    <t>Аппарат представительного органа муниципального образования</t>
  </si>
  <si>
    <t>Глава  администрации муниципального образования</t>
  </si>
  <si>
    <t>Осуществление полномочий  органами местного самоуправления</t>
  </si>
  <si>
    <t>Услуги, связанные с обеспечением деятельности организаций</t>
  </si>
  <si>
    <t>ИТОГО РАСХОДОВ</t>
  </si>
  <si>
    <t xml:space="preserve">Основное мероприятие «Реализации дополнительного образования по общеразвивающей программе» </t>
  </si>
  <si>
    <t>х</t>
  </si>
  <si>
    <t>Основное мероприятие «Региональный проект «Культурная среда» в рамках реализации нацио-нального проекта «Культура»</t>
  </si>
  <si>
    <t>Основное мероприятие "Профилактика правонарушений в сфере пожарной безопасности"</t>
  </si>
  <si>
    <t>Основное мероприятие "Обеспечение мероприятий по защите населения и территорий от чрезвычайных ситуаций природного и техногенного характера, гражданская оборона"</t>
  </si>
  <si>
    <t>Основное мероприятие "Обеспечение и реализация мероприятий по коммунальному хозяйству"</t>
  </si>
  <si>
    <t>8.2.Муниципальная программа "Обеспечение жильем и повышение качества жилищно-коммунальных услуг на территории Кемского района"</t>
  </si>
  <si>
    <t>Основное мероприятие "Реализация мероприятий государственной программы Республики Карелия "Обеспечение доступным и комфортным жильем и жилищно-коммунальными услугами"</t>
  </si>
  <si>
    <t>Реализация мероприятий на поддержку местных инициатив граждан, проживающих в муниципальных образованиях</t>
  </si>
  <si>
    <t>Мероприятия по ликвидации мест несанкционированного размещения отходов производства и потребления</t>
  </si>
  <si>
    <t>Реализация мероприятий  в рамках иного межбюджетного трансферта из бюджета Республики Карелия на обеспечение доступа органов местного самоуправления и муниципальных учреждений к сети Интернет</t>
  </si>
  <si>
    <t>10. Непрограммные статьи расходов</t>
  </si>
  <si>
    <t>x</t>
  </si>
  <si>
    <t>Расходы на содержание аппаратов, финансовое обеспечение деятельности учреждений</t>
  </si>
  <si>
    <t>Непрограммные статьи расходов</t>
  </si>
  <si>
    <t>Основное мероприятие "Организация уличного освещения"</t>
  </si>
  <si>
    <t>Основное мероприятие "Обеспечение и реализация мероприятий по жилищному хозяйству"</t>
  </si>
  <si>
    <t>Проведение выборов главы</t>
  </si>
  <si>
    <t>Проведение выборов депутатов представительного органа</t>
  </si>
  <si>
    <t>Подготовка к праздничным мероприятиям</t>
  </si>
  <si>
    <t>Мероприятия по осуществлению подвоза воды населению</t>
  </si>
  <si>
    <t>Компенсация части потерь в доходах муниципальных унитарных предприятий осуществляющие деятельность по обеспечению содержания и эксплуатации городской бани (Субсидии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услуг)</t>
  </si>
  <si>
    <t xml:space="preserve">Мероприятия по пожарному надзору и обеспечению пожарной безопасности </t>
  </si>
  <si>
    <t>Реализация мероприятий по паромной переправе</t>
  </si>
  <si>
    <t xml:space="preserve">Софинансирование мероприятий по ликвидации мест несанкционированного размещения отходов производства и потребления </t>
  </si>
  <si>
    <t xml:space="preserve">Расходы по несвоевременному исполнению судебных решений </t>
  </si>
  <si>
    <t>11. Муниципальная программа "Повышение безопасности дорожного движения на территории Кемского городского поселения"</t>
  </si>
  <si>
    <t>Основное мероприятие «Капитальный ремонт, ремонт и содержание дорог общего пользования на территории населенных пунктов муниципального образования»</t>
  </si>
  <si>
    <t>11.1. Муниципальная программа "Повышение безопасности дорожного движения на территории Кемского городского поселения"</t>
  </si>
  <si>
    <t>12. Адресная программа "Переселение граждан из аварийного жилищного фонда"</t>
  </si>
  <si>
    <t>12.1.Подпрограмма "Переселение граждан из аварийного жилищного фонда"</t>
  </si>
  <si>
    <t>13. Муниципальная программа "Формирование современной городской среды на территории Кемского городского поселения"</t>
  </si>
  <si>
    <t>13.1. Муниципальная программа "Формирование современной городской среды на территории Кемского городского поселения</t>
  </si>
  <si>
    <t>Основное мероприятие «Реализация мероприятий по повышению качества условий проживания населения федерального проекта «Формирование комфортной городской среды» национального проекта «Жилье и городская среда»</t>
  </si>
  <si>
    <t>14. Муниципальная программа "Формирование современной городской среды на территории Рабочеостровского сельского поселения на 2018-2022 годы"</t>
  </si>
  <si>
    <t>14.1.Муниципальная программа "Формирование современной городской среды на территории Рабочеостровского сельского поселения на 2018-2022 годы"</t>
  </si>
  <si>
    <t>15. Муниципальная программа «Повышение безопасности дорожного движения на территории Рабочеостровского сельского поселения»</t>
  </si>
  <si>
    <t>15.1. Муниципальная программа «Повышение безопасности дорожного движения на территории Рабочеостровского сельского поселения»</t>
  </si>
  <si>
    <t>16. Муниципальная программа «Управление муниципальным имуществом в Рабочеостровским сельском поселении»</t>
  </si>
  <si>
    <t>16.1. Муниципальная программа «Управление муниципальным имуществом в Рабочеостровским сельском поселении»</t>
  </si>
  <si>
    <t>17. Муниципальная программа "Благоустройство на территории Рабочеостровского сельского поселения"</t>
  </si>
  <si>
    <t>17.1. Муниципальная программа "Благоустройство на территории Рабочеостровского сельского поселения"</t>
  </si>
  <si>
    <t>Основное мероприятие «Организация уличного освещения»</t>
  </si>
  <si>
    <t>18.1. Муниципальная программа «Повышение безопасности дорожного движения на территории Кривопорожского сельского поселения»</t>
  </si>
  <si>
    <t>19. Муниципальная программа «Экономическое развитие и поддержка экономики в Кривопорожском сельском поселении»</t>
  </si>
  <si>
    <t xml:space="preserve">19.1. Подпрограмма «Управление муниципальным имуществом в Кривопорожском сельском поселении» </t>
  </si>
  <si>
    <t>20. Муниципальная программа «Повышение безопасности дорожного движения на территории Куземского сельского поселения»</t>
  </si>
  <si>
    <t>20.1. Муниципальная программа «Повышение безопасности дорожного движения на территории Куземского сельского поселения»</t>
  </si>
  <si>
    <t>21. Муниципальная программа "Благоустройство на территории Куземского сельского поселения"</t>
  </si>
  <si>
    <t>21.1. Муниципальная программа "Благоустройство на территории Куземского сельского поселения"</t>
  </si>
  <si>
    <t>22. Муниципальная программа «Экономическое развитие и поддержка экономики в Куземском  сельском поселении»</t>
  </si>
  <si>
    <t>22.1. Подпрограмма «Управление муниципальным имуществом в сельском поселении»</t>
  </si>
  <si>
    <t>Основное мероприятие "Региональный проект "Патриотическое воспитание граждан Российской Федерации" в рамках реализации национального проекта "Образование"</t>
  </si>
  <si>
    <t>Основное мероприятие «Региональный проект «Культурная среда» в рамках реализации национального проекта «Культура»</t>
  </si>
  <si>
    <t>Глава муниципального образования (Расходы на выплаты персоналу государственных (муниципальных) органов)</t>
  </si>
  <si>
    <t xml:space="preserve">Осуществление полномочий контрольно - счетного органа </t>
  </si>
  <si>
    <t xml:space="preserve">Осуществление полномочий контрольно-счётного органа по  внешнему муниципальному финансовому контролю </t>
  </si>
  <si>
    <t>18. Муниципальная программа "Благоустройство на территории Кривопорожского сельского поселения"</t>
  </si>
  <si>
    <t>18.1. Муниципальная программа "Благоустройство на территории Кривопорожского сельского поселения"</t>
  </si>
  <si>
    <t>19. Муниципальная программа «Повышение безопасности дорожного движения на территории Кривопорожского сельского поселения»</t>
  </si>
  <si>
    <t>Факт на 01.07.2022 отчетный год</t>
  </si>
  <si>
    <t>План на 2023 год по состоянию на 01.07.2023 (текущий ) год</t>
  </si>
  <si>
    <t>Факт на 01.07.2023 (текущий) год</t>
  </si>
  <si>
    <t>Информация о расходах консолидированного бюджета Кемского муниципального района по муниципальным программам и непрограмным направлениям деятельности за 2 квартал 2023 года</t>
  </si>
  <si>
    <t>Основное мероприятие "Использование наглядной агитации и литературы по профилактике наркомании, буклетов, листовок, методических пособий, памяток для детей, подростков, педагогов и родителей"</t>
  </si>
  <si>
    <t>4.2. Подпрограмма "Профилактика немедицинского потребления наркотиков"</t>
  </si>
  <si>
    <t>4.3. Подпрограмма «Профилактика правонарушений»</t>
  </si>
  <si>
    <t>Реализация мероприятий на поддержку развития территориального общественного самоуправления</t>
  </si>
  <si>
    <t>5.2. Подпрограмма "Создание условий для предоставления транспортных услуг населению и организация транспортного обслуживания"</t>
  </si>
  <si>
    <t>5.3. Подпрограмма «Управление муниципальным имуществом в Кемском муниципальном районе»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</si>
</sst>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.0"/>
    <numFmt numFmtId="165" formatCode="0.0%"/>
  </numFmts>
  <fonts count="8" x14ac:knownFonts="1">
    <font>
      <sz val="10"/>
      <name val="Arial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5">
    <xf numFmtId="0" fontId="0" fillId="0" borderId="0" xfId="0"/>
    <xf numFmtId="0" fontId="5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9" fontId="1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164" fontId="5" fillId="2" borderId="0" xfId="0" applyNumberFormat="1" applyFont="1" applyFill="1" applyAlignment="1">
      <alignment horizont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/>
    </xf>
    <xf numFmtId="164" fontId="4" fillId="2" borderId="0" xfId="0" applyNumberFormat="1" applyFont="1" applyFill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9"/>
  <sheetViews>
    <sheetView tabSelected="1" topLeftCell="A4" workbookViewId="0">
      <selection activeCell="K16" sqref="K16"/>
    </sheetView>
  </sheetViews>
  <sheetFormatPr defaultRowHeight="12.75" x14ac:dyDescent="0.2"/>
  <cols>
    <col min="1" max="1" width="54.85546875" style="12" customWidth="1"/>
    <col min="2" max="2" width="14.5703125" style="24" customWidth="1"/>
    <col min="3" max="3" width="14.28515625" style="6" customWidth="1"/>
    <col min="4" max="4" width="15.42578125" style="6" customWidth="1"/>
    <col min="5" max="5" width="14.28515625" style="6" customWidth="1"/>
    <col min="6" max="6" width="15.85546875" style="6" customWidth="1"/>
    <col min="7" max="7" width="16" style="6" customWidth="1"/>
    <col min="8" max="8" width="12.28515625" style="6" customWidth="1"/>
    <col min="9" max="9" width="13.140625" style="6" customWidth="1"/>
    <col min="10" max="10" width="9.140625" style="6"/>
    <col min="11" max="11" width="20.85546875" style="6" customWidth="1"/>
    <col min="12" max="16384" width="9.140625" style="6"/>
  </cols>
  <sheetData>
    <row r="1" spans="1:11" ht="41.25" customHeight="1" x14ac:dyDescent="0.2">
      <c r="A1" s="20" t="s">
        <v>143</v>
      </c>
      <c r="B1" s="20"/>
      <c r="C1" s="20"/>
      <c r="D1" s="20"/>
      <c r="E1" s="20"/>
      <c r="F1" s="20"/>
      <c r="G1" s="20"/>
      <c r="H1" s="20"/>
      <c r="I1" s="20"/>
    </row>
    <row r="2" spans="1:11" ht="27" customHeight="1" x14ac:dyDescent="0.25">
      <c r="A2" s="7"/>
      <c r="B2" s="21"/>
      <c r="C2" s="1"/>
      <c r="D2" s="1"/>
      <c r="E2" s="1"/>
      <c r="F2" s="1"/>
      <c r="G2" s="1"/>
      <c r="H2" s="1"/>
      <c r="I2" s="8" t="s">
        <v>2</v>
      </c>
    </row>
    <row r="3" spans="1:11" ht="80.25" customHeight="1" x14ac:dyDescent="0.2">
      <c r="A3" s="2" t="s">
        <v>0</v>
      </c>
      <c r="B3" s="22" t="s">
        <v>140</v>
      </c>
      <c r="C3" s="2" t="s">
        <v>3</v>
      </c>
      <c r="D3" s="2" t="s">
        <v>141</v>
      </c>
      <c r="E3" s="2" t="s">
        <v>4</v>
      </c>
      <c r="F3" s="2" t="s">
        <v>142</v>
      </c>
      <c r="G3" s="2" t="s">
        <v>4</v>
      </c>
      <c r="H3" s="2" t="s">
        <v>1</v>
      </c>
      <c r="I3" s="2" t="s">
        <v>5</v>
      </c>
      <c r="J3" s="16"/>
      <c r="K3" s="17"/>
    </row>
    <row r="4" spans="1:11" ht="15" x14ac:dyDescent="0.25">
      <c r="A4" s="2">
        <v>1</v>
      </c>
      <c r="B4" s="23">
        <v>2</v>
      </c>
      <c r="C4" s="3">
        <v>3</v>
      </c>
      <c r="D4" s="3">
        <v>4</v>
      </c>
      <c r="E4" s="3">
        <v>5</v>
      </c>
      <c r="F4" s="3">
        <v>6</v>
      </c>
      <c r="G4" s="3">
        <v>7</v>
      </c>
      <c r="H4" s="3">
        <v>8</v>
      </c>
      <c r="I4" s="3">
        <v>9</v>
      </c>
    </row>
    <row r="5" spans="1:11" ht="42.75" x14ac:dyDescent="0.2">
      <c r="A5" s="9" t="s">
        <v>6</v>
      </c>
      <c r="B5" s="4">
        <f>SUM(B6+B9+B13+B17+B20)</f>
        <v>235098.86153999998</v>
      </c>
      <c r="C5" s="5">
        <f>SUM(B5/$B$159)</f>
        <v>0.66062992801379861</v>
      </c>
      <c r="D5" s="4">
        <f>SUM(D6+D9+D13+D17+D20)</f>
        <v>512118.9</v>
      </c>
      <c r="E5" s="5">
        <f>D5/$D$159</f>
        <v>0.60158587376313599</v>
      </c>
      <c r="F5" s="4">
        <f>SUM(F6+F9+F13+F17+F20)</f>
        <v>273997.35384</v>
      </c>
      <c r="G5" s="5">
        <f>F5/$F$159</f>
        <v>0.63943726171820581</v>
      </c>
      <c r="H5" s="4">
        <f>F5/B5*100-100</f>
        <v>16.545589393839649</v>
      </c>
      <c r="I5" s="13">
        <f>F5/D5*100</f>
        <v>53.502683427618081</v>
      </c>
    </row>
    <row r="6" spans="1:11" ht="38.25" customHeight="1" x14ac:dyDescent="0.2">
      <c r="A6" s="10" t="s">
        <v>7</v>
      </c>
      <c r="B6" s="4">
        <f>B7+B8</f>
        <v>57432.800000000003</v>
      </c>
      <c r="C6" s="5">
        <f t="shared" ref="C6:C69" si="0">SUM(B6/$B$159)</f>
        <v>0.16138668763045214</v>
      </c>
      <c r="D6" s="4">
        <f>SUM(D7:D8)</f>
        <v>126119</v>
      </c>
      <c r="E6" s="5">
        <f t="shared" ref="E6:E69" si="1">D6/$D$159</f>
        <v>0.14815194052227509</v>
      </c>
      <c r="F6" s="4">
        <f>F7+F8</f>
        <v>63650.345000000001</v>
      </c>
      <c r="G6" s="5">
        <f t="shared" ref="G6:G69" si="2">F6/$F$159</f>
        <v>0.148543048842676</v>
      </c>
      <c r="H6" s="4">
        <f t="shared" ref="H6:H69" si="3">F6/B6*100-100</f>
        <v>10.825773773871376</v>
      </c>
      <c r="I6" s="13">
        <f t="shared" ref="I6:I69" si="4">F6/D6*100</f>
        <v>50.468482147812779</v>
      </c>
    </row>
    <row r="7" spans="1:11" ht="45" x14ac:dyDescent="0.2">
      <c r="A7" s="19" t="s">
        <v>9</v>
      </c>
      <c r="B7" s="4">
        <v>57432.800000000003</v>
      </c>
      <c r="C7" s="5">
        <f t="shared" si="0"/>
        <v>0.16138668763045214</v>
      </c>
      <c r="D7" s="4">
        <v>126119</v>
      </c>
      <c r="E7" s="5">
        <f t="shared" si="1"/>
        <v>0.14815194052227509</v>
      </c>
      <c r="F7" s="4">
        <v>63650.345000000001</v>
      </c>
      <c r="G7" s="5">
        <f t="shared" si="2"/>
        <v>0.148543048842676</v>
      </c>
      <c r="H7" s="4">
        <f t="shared" si="3"/>
        <v>10.825773773871376</v>
      </c>
      <c r="I7" s="13">
        <f t="shared" si="4"/>
        <v>50.468482147812779</v>
      </c>
    </row>
    <row r="8" spans="1:11" ht="30" hidden="1" x14ac:dyDescent="0.2">
      <c r="A8" s="19" t="s">
        <v>10</v>
      </c>
      <c r="B8" s="4">
        <v>0</v>
      </c>
      <c r="C8" s="5">
        <f t="shared" si="0"/>
        <v>0</v>
      </c>
      <c r="D8" s="4">
        <v>0</v>
      </c>
      <c r="E8" s="5">
        <f t="shared" si="1"/>
        <v>0</v>
      </c>
      <c r="F8" s="4">
        <v>0</v>
      </c>
      <c r="G8" s="5">
        <f t="shared" si="2"/>
        <v>0</v>
      </c>
      <c r="H8" s="4" t="e">
        <f t="shared" si="3"/>
        <v>#DIV/0!</v>
      </c>
      <c r="I8" s="13" t="e">
        <f t="shared" si="4"/>
        <v>#DIV/0!</v>
      </c>
    </row>
    <row r="9" spans="1:11" ht="30" x14ac:dyDescent="0.2">
      <c r="A9" s="10" t="s">
        <v>8</v>
      </c>
      <c r="B9" s="4">
        <f>B10+B11</f>
        <v>155704.61588</v>
      </c>
      <c r="C9" s="5">
        <f t="shared" si="0"/>
        <v>0.43753137937981595</v>
      </c>
      <c r="D9" s="4">
        <f>SUM(D10:D12)</f>
        <v>337267.4</v>
      </c>
      <c r="E9" s="5">
        <f t="shared" si="1"/>
        <v>0.39618788433861962</v>
      </c>
      <c r="F9" s="4">
        <f>SUM(F10:F12)</f>
        <v>186740.79768999998</v>
      </c>
      <c r="G9" s="5">
        <f t="shared" si="2"/>
        <v>0.43580356763480138</v>
      </c>
      <c r="H9" s="4">
        <f t="shared" si="3"/>
        <v>19.932730725156716</v>
      </c>
      <c r="I9" s="13">
        <f t="shared" si="4"/>
        <v>55.368766056250905</v>
      </c>
    </row>
    <row r="10" spans="1:11" ht="45" x14ac:dyDescent="0.2">
      <c r="A10" s="19" t="s">
        <v>11</v>
      </c>
      <c r="B10" s="4">
        <v>155704.61588</v>
      </c>
      <c r="C10" s="5">
        <f t="shared" si="0"/>
        <v>0.43753137937981595</v>
      </c>
      <c r="D10" s="4">
        <v>335360</v>
      </c>
      <c r="E10" s="5">
        <f t="shared" si="1"/>
        <v>0.39394726229632471</v>
      </c>
      <c r="F10" s="4">
        <v>185957.51027999999</v>
      </c>
      <c r="G10" s="5">
        <f t="shared" si="2"/>
        <v>0.43397558225622285</v>
      </c>
      <c r="H10" s="4">
        <f t="shared" si="3"/>
        <v>19.429670873287151</v>
      </c>
      <c r="I10" s="13">
        <f t="shared" si="4"/>
        <v>55.450116376431289</v>
      </c>
    </row>
    <row r="11" spans="1:11" ht="39" hidden="1" customHeight="1" x14ac:dyDescent="0.2">
      <c r="A11" s="19" t="s">
        <v>12</v>
      </c>
      <c r="B11" s="4">
        <v>0</v>
      </c>
      <c r="C11" s="5">
        <f t="shared" si="0"/>
        <v>0</v>
      </c>
      <c r="D11" s="4">
        <v>0</v>
      </c>
      <c r="E11" s="5">
        <f t="shared" si="1"/>
        <v>0</v>
      </c>
      <c r="F11" s="4">
        <v>0</v>
      </c>
      <c r="G11" s="5">
        <f t="shared" si="2"/>
        <v>0</v>
      </c>
      <c r="H11" s="4" t="e">
        <f t="shared" si="3"/>
        <v>#DIV/0!</v>
      </c>
      <c r="I11" s="13" t="e">
        <f t="shared" si="4"/>
        <v>#DIV/0!</v>
      </c>
    </row>
    <row r="12" spans="1:11" ht="80.25" customHeight="1" x14ac:dyDescent="0.2">
      <c r="A12" s="19" t="s">
        <v>132</v>
      </c>
      <c r="B12" s="4">
        <v>0</v>
      </c>
      <c r="C12" s="5">
        <f t="shared" si="0"/>
        <v>0</v>
      </c>
      <c r="D12" s="4">
        <v>1907.4</v>
      </c>
      <c r="E12" s="5">
        <f t="shared" si="1"/>
        <v>2.2406220422948766E-3</v>
      </c>
      <c r="F12" s="4">
        <v>783.28741000000002</v>
      </c>
      <c r="G12" s="5">
        <f t="shared" si="2"/>
        <v>1.827985378578595E-3</v>
      </c>
      <c r="H12" s="4" t="s">
        <v>81</v>
      </c>
      <c r="I12" s="13">
        <f t="shared" si="4"/>
        <v>41.065713012477715</v>
      </c>
    </row>
    <row r="13" spans="1:11" ht="30" x14ac:dyDescent="0.2">
      <c r="A13" s="10" t="s">
        <v>14</v>
      </c>
      <c r="B13" s="4">
        <f>SUM(B14:B16)</f>
        <v>9858.0587899999991</v>
      </c>
      <c r="C13" s="5">
        <f t="shared" si="0"/>
        <v>2.7701234391921736E-2</v>
      </c>
      <c r="D13" s="4">
        <f>SUM(D14:D16)</f>
        <v>19741.2</v>
      </c>
      <c r="E13" s="5">
        <f t="shared" si="1"/>
        <v>2.3189980004902806E-2</v>
      </c>
      <c r="F13" s="4">
        <f>SUM(F14:F16)</f>
        <v>11768.92319</v>
      </c>
      <c r="G13" s="5">
        <f t="shared" si="2"/>
        <v>2.7465549986223518E-2</v>
      </c>
      <c r="H13" s="4">
        <f t="shared" si="3"/>
        <v>19.383779714707899</v>
      </c>
      <c r="I13" s="13">
        <f t="shared" si="4"/>
        <v>59.616047606021915</v>
      </c>
    </row>
    <row r="14" spans="1:11" ht="32.25" customHeight="1" x14ac:dyDescent="0.2">
      <c r="A14" s="19" t="s">
        <v>15</v>
      </c>
      <c r="B14" s="4">
        <v>7435.6570400000001</v>
      </c>
      <c r="C14" s="5">
        <f t="shared" si="0"/>
        <v>2.089426355743847E-2</v>
      </c>
      <c r="D14" s="4">
        <v>19741.2</v>
      </c>
      <c r="E14" s="5">
        <f t="shared" si="1"/>
        <v>2.3189980004902806E-2</v>
      </c>
      <c r="F14" s="4">
        <v>11768.92319</v>
      </c>
      <c r="G14" s="5">
        <f t="shared" si="2"/>
        <v>2.7465549986223518E-2</v>
      </c>
      <c r="H14" s="4">
        <f t="shared" si="3"/>
        <v>58.276842607038787</v>
      </c>
      <c r="I14" s="13">
        <f t="shared" si="4"/>
        <v>59.616047606021915</v>
      </c>
    </row>
    <row r="15" spans="1:11" ht="37.5" hidden="1" customHeight="1" x14ac:dyDescent="0.2">
      <c r="A15" s="19" t="s">
        <v>16</v>
      </c>
      <c r="B15" s="4">
        <v>0</v>
      </c>
      <c r="C15" s="5">
        <f t="shared" si="0"/>
        <v>0</v>
      </c>
      <c r="D15" s="4">
        <v>0</v>
      </c>
      <c r="E15" s="5">
        <f t="shared" si="1"/>
        <v>0</v>
      </c>
      <c r="F15" s="4">
        <v>0</v>
      </c>
      <c r="G15" s="5">
        <f t="shared" si="2"/>
        <v>0</v>
      </c>
      <c r="H15" s="4" t="e">
        <f t="shared" si="3"/>
        <v>#DIV/0!</v>
      </c>
      <c r="I15" s="13" t="e">
        <f t="shared" si="4"/>
        <v>#DIV/0!</v>
      </c>
    </row>
    <row r="16" spans="1:11" ht="77.25" customHeight="1" x14ac:dyDescent="0.2">
      <c r="A16" s="19" t="s">
        <v>13</v>
      </c>
      <c r="B16" s="4">
        <v>2422.40175</v>
      </c>
      <c r="C16" s="5">
        <f t="shared" si="0"/>
        <v>6.8069708344832671E-3</v>
      </c>
      <c r="D16" s="4">
        <v>0</v>
      </c>
      <c r="E16" s="5">
        <f t="shared" si="1"/>
        <v>0</v>
      </c>
      <c r="F16" s="4">
        <v>0</v>
      </c>
      <c r="G16" s="5">
        <f t="shared" si="2"/>
        <v>0</v>
      </c>
      <c r="H16" s="4">
        <f t="shared" si="3"/>
        <v>-100</v>
      </c>
      <c r="I16" s="13" t="s">
        <v>81</v>
      </c>
    </row>
    <row r="17" spans="1:9" ht="23.25" customHeight="1" x14ac:dyDescent="0.2">
      <c r="A17" s="10" t="s">
        <v>17</v>
      </c>
      <c r="B17" s="4">
        <f>SUM(B18:B19)</f>
        <v>10</v>
      </c>
      <c r="C17" s="5">
        <f t="shared" si="0"/>
        <v>2.8100090476252614E-5</v>
      </c>
      <c r="D17" s="4">
        <f>SUM(D18:D19)</f>
        <v>90</v>
      </c>
      <c r="E17" s="5">
        <f t="shared" si="1"/>
        <v>1.0572296519164249E-4</v>
      </c>
      <c r="F17" s="4">
        <f>SUM(F18:F19)</f>
        <v>85.516499999999994</v>
      </c>
      <c r="G17" s="5">
        <f t="shared" si="2"/>
        <v>1.9957286384472385E-4</v>
      </c>
      <c r="H17" s="4">
        <f t="shared" si="3"/>
        <v>755.16499999999985</v>
      </c>
      <c r="I17" s="13">
        <f t="shared" si="4"/>
        <v>95.018333333333331</v>
      </c>
    </row>
    <row r="18" spans="1:9" ht="30" customHeight="1" x14ac:dyDescent="0.2">
      <c r="A18" s="19" t="s">
        <v>18</v>
      </c>
      <c r="B18" s="4">
        <v>10</v>
      </c>
      <c r="C18" s="5">
        <f t="shared" si="0"/>
        <v>2.8100090476252614E-5</v>
      </c>
      <c r="D18" s="4">
        <v>90</v>
      </c>
      <c r="E18" s="5">
        <f t="shared" si="1"/>
        <v>1.0572296519164249E-4</v>
      </c>
      <c r="F18" s="4">
        <v>85.516499999999994</v>
      </c>
      <c r="G18" s="5">
        <f t="shared" si="2"/>
        <v>1.9957286384472385E-4</v>
      </c>
      <c r="H18" s="4">
        <f t="shared" si="3"/>
        <v>755.16499999999985</v>
      </c>
      <c r="I18" s="13">
        <f t="shared" si="4"/>
        <v>95.018333333333331</v>
      </c>
    </row>
    <row r="19" spans="1:9" ht="51" hidden="1" customHeight="1" x14ac:dyDescent="0.2">
      <c r="A19" s="19" t="s">
        <v>19</v>
      </c>
      <c r="B19" s="4">
        <v>0</v>
      </c>
      <c r="C19" s="5">
        <f t="shared" si="0"/>
        <v>0</v>
      </c>
      <c r="D19" s="4">
        <v>0</v>
      </c>
      <c r="E19" s="5">
        <f t="shared" si="1"/>
        <v>0</v>
      </c>
      <c r="F19" s="4">
        <v>0</v>
      </c>
      <c r="G19" s="5">
        <f t="shared" si="2"/>
        <v>0</v>
      </c>
      <c r="H19" s="4" t="e">
        <f t="shared" si="3"/>
        <v>#DIV/0!</v>
      </c>
      <c r="I19" s="13" t="e">
        <f t="shared" si="4"/>
        <v>#DIV/0!</v>
      </c>
    </row>
    <row r="20" spans="1:9" ht="35.25" customHeight="1" x14ac:dyDescent="0.2">
      <c r="A20" s="10" t="s">
        <v>56</v>
      </c>
      <c r="B20" s="4">
        <v>12093.38687</v>
      </c>
      <c r="C20" s="5">
        <f t="shared" si="0"/>
        <v>3.3982526521132546E-2</v>
      </c>
      <c r="D20" s="4">
        <v>28901.3</v>
      </c>
      <c r="E20" s="5">
        <f t="shared" si="1"/>
        <v>3.3950345932146853E-2</v>
      </c>
      <c r="F20" s="4">
        <v>11751.77146</v>
      </c>
      <c r="G20" s="5">
        <f t="shared" si="2"/>
        <v>2.7425522390660189E-2</v>
      </c>
      <c r="H20" s="4">
        <f t="shared" si="3"/>
        <v>-2.824811722904883</v>
      </c>
      <c r="I20" s="13">
        <f t="shared" si="4"/>
        <v>40.661739990934663</v>
      </c>
    </row>
    <row r="21" spans="1:9" ht="45" customHeight="1" x14ac:dyDescent="0.2">
      <c r="A21" s="9" t="s">
        <v>20</v>
      </c>
      <c r="B21" s="4">
        <f>SUM(B22+B28+B33+B36)</f>
        <v>49249.105500000005</v>
      </c>
      <c r="C21" s="5">
        <f t="shared" si="0"/>
        <v>0.13839043204245105</v>
      </c>
      <c r="D21" s="4">
        <f>SUM(D22+D28+D33+D36)</f>
        <v>108058.93316</v>
      </c>
      <c r="E21" s="5">
        <f t="shared" si="1"/>
        <v>0.12693678699023001</v>
      </c>
      <c r="F21" s="4">
        <f>SUM(F22+F28+F33+F36)</f>
        <v>55852.943400000004</v>
      </c>
      <c r="G21" s="5">
        <f t="shared" si="2"/>
        <v>0.13034597847778229</v>
      </c>
      <c r="H21" s="4">
        <f t="shared" si="3"/>
        <v>13.409051459828021</v>
      </c>
      <c r="I21" s="13">
        <f t="shared" si="4"/>
        <v>51.687483641264556</v>
      </c>
    </row>
    <row r="22" spans="1:9" ht="45" x14ac:dyDescent="0.2">
      <c r="A22" s="10" t="s">
        <v>21</v>
      </c>
      <c r="B22" s="4">
        <f>SUM(B23:B27)</f>
        <v>26853.593339999999</v>
      </c>
      <c r="C22" s="5">
        <f t="shared" si="0"/>
        <v>7.5458840246649464E-2</v>
      </c>
      <c r="D22" s="4">
        <f>SUM(D23:D27)</f>
        <v>64387.6</v>
      </c>
      <c r="E22" s="5">
        <f t="shared" si="1"/>
        <v>7.5636088817482211E-2</v>
      </c>
      <c r="F22" s="4">
        <f>SUM(F23:F27)</f>
        <v>31340.075859999997</v>
      </c>
      <c r="G22" s="5">
        <f t="shared" si="2"/>
        <v>7.3139437330703397E-2</v>
      </c>
      <c r="H22" s="4">
        <f t="shared" si="3"/>
        <v>16.707196177418538</v>
      </c>
      <c r="I22" s="13">
        <f t="shared" si="4"/>
        <v>48.674086097323084</v>
      </c>
    </row>
    <row r="23" spans="1:9" ht="30" x14ac:dyDescent="0.2">
      <c r="A23" s="19" t="s">
        <v>22</v>
      </c>
      <c r="B23" s="4">
        <v>2724.45</v>
      </c>
      <c r="C23" s="5">
        <f t="shared" si="0"/>
        <v>7.6557291498026434E-3</v>
      </c>
      <c r="D23" s="4">
        <v>9483.9</v>
      </c>
      <c r="E23" s="5">
        <f t="shared" si="1"/>
        <v>1.1140733662011312E-2</v>
      </c>
      <c r="F23" s="4">
        <v>3458.4364999999998</v>
      </c>
      <c r="G23" s="5">
        <f t="shared" si="2"/>
        <v>8.0710749005177169E-3</v>
      </c>
      <c r="H23" s="4">
        <f t="shared" si="3"/>
        <v>26.940721980583234</v>
      </c>
      <c r="I23" s="13">
        <f t="shared" si="4"/>
        <v>36.466395681101652</v>
      </c>
    </row>
    <row r="24" spans="1:9" ht="15" x14ac:dyDescent="0.2">
      <c r="A24" s="19" t="s">
        <v>23</v>
      </c>
      <c r="B24" s="4">
        <v>8001.3549999999996</v>
      </c>
      <c r="C24" s="5">
        <f t="shared" si="0"/>
        <v>2.2483879943261623E-2</v>
      </c>
      <c r="D24" s="4">
        <v>19030</v>
      </c>
      <c r="E24" s="5">
        <f t="shared" si="1"/>
        <v>2.2354533639966184E-2</v>
      </c>
      <c r="F24" s="4">
        <v>9473.1889900000006</v>
      </c>
      <c r="G24" s="5">
        <f t="shared" si="2"/>
        <v>2.2107914337895114E-2</v>
      </c>
      <c r="H24" s="4">
        <f t="shared" si="3"/>
        <v>18.394809254182576</v>
      </c>
      <c r="I24" s="13">
        <f t="shared" si="4"/>
        <v>49.780288964792433</v>
      </c>
    </row>
    <row r="25" spans="1:9" ht="30.75" customHeight="1" x14ac:dyDescent="0.2">
      <c r="A25" s="19" t="s">
        <v>24</v>
      </c>
      <c r="B25" s="4">
        <v>15897.98734</v>
      </c>
      <c r="C25" s="5">
        <f t="shared" si="0"/>
        <v>4.4673488264431863E-2</v>
      </c>
      <c r="D25" s="4">
        <v>35873.699999999997</v>
      </c>
      <c r="E25" s="5">
        <f t="shared" si="1"/>
        <v>4.2140821515504717E-2</v>
      </c>
      <c r="F25" s="4">
        <v>18408.450369999999</v>
      </c>
      <c r="G25" s="5">
        <f t="shared" si="2"/>
        <v>4.2960448092290569E-2</v>
      </c>
      <c r="H25" s="4">
        <f t="shared" si="3"/>
        <v>15.791074532331322</v>
      </c>
      <c r="I25" s="13">
        <f t="shared" si="4"/>
        <v>51.314613128838118</v>
      </c>
    </row>
    <row r="26" spans="1:9" ht="44.25" hidden="1" customHeight="1" x14ac:dyDescent="0.2">
      <c r="A26" s="19" t="s">
        <v>82</v>
      </c>
      <c r="B26" s="4">
        <v>0</v>
      </c>
      <c r="C26" s="5">
        <f t="shared" si="0"/>
        <v>0</v>
      </c>
      <c r="D26" s="4">
        <v>0</v>
      </c>
      <c r="E26" s="5">
        <f t="shared" si="1"/>
        <v>0</v>
      </c>
      <c r="F26" s="4">
        <v>0</v>
      </c>
      <c r="G26" s="5">
        <f t="shared" si="2"/>
        <v>0</v>
      </c>
      <c r="H26" s="4" t="e">
        <f t="shared" si="3"/>
        <v>#DIV/0!</v>
      </c>
      <c r="I26" s="13" t="e">
        <f t="shared" si="4"/>
        <v>#DIV/0!</v>
      </c>
    </row>
    <row r="27" spans="1:9" ht="44.25" customHeight="1" x14ac:dyDescent="0.2">
      <c r="A27" s="19" t="s">
        <v>82</v>
      </c>
      <c r="B27" s="4">
        <v>229.80099999999999</v>
      </c>
      <c r="C27" s="5">
        <f t="shared" si="0"/>
        <v>6.4574288915333271E-4</v>
      </c>
      <c r="D27" s="4">
        <v>0</v>
      </c>
      <c r="E27" s="5">
        <f t="shared" si="1"/>
        <v>0</v>
      </c>
      <c r="F27" s="4">
        <v>0</v>
      </c>
      <c r="G27" s="5">
        <f t="shared" si="2"/>
        <v>0</v>
      </c>
      <c r="H27" s="4">
        <f t="shared" si="3"/>
        <v>-100</v>
      </c>
      <c r="I27" s="13" t="s">
        <v>81</v>
      </c>
    </row>
    <row r="28" spans="1:9" ht="45" x14ac:dyDescent="0.2">
      <c r="A28" s="10" t="s">
        <v>25</v>
      </c>
      <c r="B28" s="4">
        <f>SUM(B29:B30)</f>
        <v>9268.2616099999996</v>
      </c>
      <c r="C28" s="5">
        <f t="shared" si="0"/>
        <v>2.6043898979857871E-2</v>
      </c>
      <c r="D28" s="4">
        <f>SUM(D29:D32)</f>
        <v>19576.563160000002</v>
      </c>
      <c r="E28" s="5">
        <f t="shared" si="1"/>
        <v>2.2996581172629673E-2</v>
      </c>
      <c r="F28" s="4">
        <f>SUM(F29:F32)</f>
        <v>13700.613159999999</v>
      </c>
      <c r="G28" s="5">
        <f t="shared" si="2"/>
        <v>3.1973602810801562E-2</v>
      </c>
      <c r="H28" s="4">
        <f t="shared" si="3"/>
        <v>47.822900739203448</v>
      </c>
      <c r="I28" s="13">
        <f t="shared" si="4"/>
        <v>69.98477234244011</v>
      </c>
    </row>
    <row r="29" spans="1:9" ht="83.25" customHeight="1" x14ac:dyDescent="0.2">
      <c r="A29" s="19" t="s">
        <v>26</v>
      </c>
      <c r="B29" s="4">
        <v>9268.2616099999996</v>
      </c>
      <c r="C29" s="5">
        <f t="shared" si="0"/>
        <v>2.6043898979857871E-2</v>
      </c>
      <c r="D29" s="4">
        <v>16995.5</v>
      </c>
      <c r="E29" s="5">
        <f t="shared" si="1"/>
        <v>1.9964607276828441E-2</v>
      </c>
      <c r="F29" s="4">
        <v>11500.8</v>
      </c>
      <c r="G29" s="5">
        <f t="shared" si="2"/>
        <v>2.6839821467265386E-2</v>
      </c>
      <c r="H29" s="4">
        <f t="shared" si="3"/>
        <v>24.087994965433438</v>
      </c>
      <c r="I29" s="13">
        <f t="shared" si="4"/>
        <v>67.669677267511986</v>
      </c>
    </row>
    <row r="30" spans="1:9" ht="50.25" customHeight="1" x14ac:dyDescent="0.2">
      <c r="A30" s="19" t="s">
        <v>133</v>
      </c>
      <c r="B30" s="4">
        <v>0</v>
      </c>
      <c r="C30" s="5">
        <f t="shared" si="0"/>
        <v>0</v>
      </c>
      <c r="D30" s="4">
        <v>2581.0631600000002</v>
      </c>
      <c r="E30" s="5">
        <f t="shared" si="1"/>
        <v>3.0319738958012308E-3</v>
      </c>
      <c r="F30" s="4">
        <v>2199.8131600000002</v>
      </c>
      <c r="G30" s="5">
        <f t="shared" si="2"/>
        <v>5.1337813435361809E-3</v>
      </c>
      <c r="H30" s="4" t="s">
        <v>81</v>
      </c>
      <c r="I30" s="13">
        <f t="shared" si="4"/>
        <v>85.228955032623062</v>
      </c>
    </row>
    <row r="31" spans="1:9" ht="34.5" hidden="1" customHeight="1" x14ac:dyDescent="0.2">
      <c r="A31" s="19" t="s">
        <v>80</v>
      </c>
      <c r="B31" s="4">
        <v>0</v>
      </c>
      <c r="C31" s="5">
        <f t="shared" si="0"/>
        <v>0</v>
      </c>
      <c r="D31" s="4">
        <v>0</v>
      </c>
      <c r="E31" s="5">
        <f t="shared" si="1"/>
        <v>0</v>
      </c>
      <c r="F31" s="4">
        <v>0</v>
      </c>
      <c r="G31" s="5">
        <f t="shared" si="2"/>
        <v>0</v>
      </c>
      <c r="H31" s="4" t="e">
        <f t="shared" si="3"/>
        <v>#DIV/0!</v>
      </c>
      <c r="I31" s="13" t="e">
        <f t="shared" si="4"/>
        <v>#DIV/0!</v>
      </c>
    </row>
    <row r="32" spans="1:9" ht="56.25" hidden="1" customHeight="1" x14ac:dyDescent="0.2">
      <c r="A32" s="19" t="s">
        <v>59</v>
      </c>
      <c r="B32" s="4">
        <v>0</v>
      </c>
      <c r="C32" s="5">
        <f t="shared" si="0"/>
        <v>0</v>
      </c>
      <c r="D32" s="4">
        <v>0</v>
      </c>
      <c r="E32" s="5">
        <f t="shared" si="1"/>
        <v>0</v>
      </c>
      <c r="F32" s="4">
        <v>0</v>
      </c>
      <c r="G32" s="5">
        <f t="shared" si="2"/>
        <v>0</v>
      </c>
      <c r="H32" s="4" t="e">
        <f t="shared" si="3"/>
        <v>#DIV/0!</v>
      </c>
      <c r="I32" s="13" t="e">
        <f t="shared" si="4"/>
        <v>#DIV/0!</v>
      </c>
    </row>
    <row r="33" spans="1:9" ht="33.75" customHeight="1" x14ac:dyDescent="0.2">
      <c r="A33" s="10" t="s">
        <v>27</v>
      </c>
      <c r="B33" s="4">
        <f>SUM(B34:B35)</f>
        <v>8992.6764000000003</v>
      </c>
      <c r="C33" s="5">
        <f t="shared" si="0"/>
        <v>2.5269502046366167E-2</v>
      </c>
      <c r="D33" s="4">
        <f>SUM(D34:D35)</f>
        <v>15074.77</v>
      </c>
      <c r="E33" s="5">
        <f t="shared" si="1"/>
        <v>1.7708326488689072E-2</v>
      </c>
      <c r="F33" s="4">
        <f>SUM(F34:F35)</f>
        <v>6870.05458</v>
      </c>
      <c r="G33" s="5">
        <f t="shared" si="2"/>
        <v>1.6032888007579377E-2</v>
      </c>
      <c r="H33" s="4">
        <f t="shared" si="3"/>
        <v>-23.603894164366906</v>
      </c>
      <c r="I33" s="13">
        <f t="shared" si="4"/>
        <v>45.573196672320705</v>
      </c>
    </row>
    <row r="34" spans="1:9" ht="33" customHeight="1" x14ac:dyDescent="0.2">
      <c r="A34" s="19" t="s">
        <v>28</v>
      </c>
      <c r="B34" s="4">
        <v>6380.8473000000004</v>
      </c>
      <c r="C34" s="5">
        <f t="shared" si="0"/>
        <v>1.7930238644515224E-2</v>
      </c>
      <c r="D34" s="4">
        <v>12949.77</v>
      </c>
      <c r="E34" s="5">
        <f t="shared" si="1"/>
        <v>1.5212089810553067E-2</v>
      </c>
      <c r="F34" s="4">
        <v>6484.7416000000003</v>
      </c>
      <c r="G34" s="5">
        <f t="shared" si="2"/>
        <v>1.5133669553887459E-2</v>
      </c>
      <c r="H34" s="4">
        <f t="shared" si="3"/>
        <v>1.6282210671300703</v>
      </c>
      <c r="I34" s="13">
        <f t="shared" si="4"/>
        <v>50.076114093146053</v>
      </c>
    </row>
    <row r="35" spans="1:9" ht="48.75" customHeight="1" x14ac:dyDescent="0.2">
      <c r="A35" s="19" t="s">
        <v>57</v>
      </c>
      <c r="B35" s="4">
        <v>2611.8290999999999</v>
      </c>
      <c r="C35" s="5">
        <f t="shared" si="0"/>
        <v>7.3392634018509435E-3</v>
      </c>
      <c r="D35" s="4">
        <v>2125</v>
      </c>
      <c r="E35" s="5">
        <f t="shared" si="1"/>
        <v>2.4962366781360028E-3</v>
      </c>
      <c r="F35" s="4">
        <v>385.31297999999998</v>
      </c>
      <c r="G35" s="5">
        <f t="shared" si="2"/>
        <v>8.9921845369191696E-4</v>
      </c>
      <c r="H35" s="4">
        <f t="shared" si="3"/>
        <v>-85.247389272138818</v>
      </c>
      <c r="I35" s="13">
        <f t="shared" si="4"/>
        <v>18.132375529411764</v>
      </c>
    </row>
    <row r="36" spans="1:9" ht="31.5" customHeight="1" x14ac:dyDescent="0.2">
      <c r="A36" s="10" t="s">
        <v>58</v>
      </c>
      <c r="B36" s="4">
        <v>4134.5741500000004</v>
      </c>
      <c r="C36" s="5">
        <f t="shared" si="0"/>
        <v>1.1618190769577527E-2</v>
      </c>
      <c r="D36" s="4">
        <v>9020</v>
      </c>
      <c r="E36" s="5">
        <f t="shared" si="1"/>
        <v>1.0595790511429058E-2</v>
      </c>
      <c r="F36" s="4">
        <v>3942.1997999999999</v>
      </c>
      <c r="G36" s="5">
        <f t="shared" si="2"/>
        <v>9.2000503286979434E-3</v>
      </c>
      <c r="H36" s="4">
        <f t="shared" si="3"/>
        <v>-4.6528213794400131</v>
      </c>
      <c r="I36" s="13">
        <f t="shared" si="4"/>
        <v>43.705097560975609</v>
      </c>
    </row>
    <row r="37" spans="1:9" ht="42.75" x14ac:dyDescent="0.2">
      <c r="A37" s="9" t="s">
        <v>55</v>
      </c>
      <c r="B37" s="4">
        <f>B38</f>
        <v>40.700000000000003</v>
      </c>
      <c r="C37" s="5">
        <f t="shared" si="0"/>
        <v>1.1436736823834815E-4</v>
      </c>
      <c r="D37" s="4">
        <f>D38</f>
        <v>1030</v>
      </c>
      <c r="E37" s="5">
        <f t="shared" si="1"/>
        <v>1.2099406016376861E-3</v>
      </c>
      <c r="F37" s="4">
        <f>F38</f>
        <v>58.7</v>
      </c>
      <c r="G37" s="5">
        <f t="shared" si="2"/>
        <v>1.3699025460215623E-4</v>
      </c>
      <c r="H37" s="4">
        <f t="shared" si="3"/>
        <v>44.226044226044223</v>
      </c>
      <c r="I37" s="13">
        <f t="shared" si="4"/>
        <v>5.6990291262135919</v>
      </c>
    </row>
    <row r="38" spans="1:9" ht="45.75" customHeight="1" x14ac:dyDescent="0.2">
      <c r="A38" s="19" t="s">
        <v>30</v>
      </c>
      <c r="B38" s="4">
        <v>40.700000000000003</v>
      </c>
      <c r="C38" s="5">
        <f t="shared" si="0"/>
        <v>1.1436736823834815E-4</v>
      </c>
      <c r="D38" s="4">
        <v>1030</v>
      </c>
      <c r="E38" s="5">
        <f t="shared" si="1"/>
        <v>1.2099406016376861E-3</v>
      </c>
      <c r="F38" s="4">
        <v>58.7</v>
      </c>
      <c r="G38" s="5">
        <f t="shared" si="2"/>
        <v>1.3699025460215623E-4</v>
      </c>
      <c r="H38" s="4">
        <f t="shared" si="3"/>
        <v>44.226044226044223</v>
      </c>
      <c r="I38" s="13">
        <f t="shared" si="4"/>
        <v>5.6990291262135919</v>
      </c>
    </row>
    <row r="39" spans="1:9" ht="42" customHeight="1" x14ac:dyDescent="0.2">
      <c r="A39" s="9" t="s">
        <v>31</v>
      </c>
      <c r="B39" s="4">
        <f>SUM(B40+B46+B50)</f>
        <v>9288.9865799999989</v>
      </c>
      <c r="C39" s="5">
        <f t="shared" si="0"/>
        <v>2.6102136333069632E-2</v>
      </c>
      <c r="D39" s="4">
        <f>SUM(D40+D44+D46)</f>
        <v>23319.325000000001</v>
      </c>
      <c r="E39" s="5">
        <f t="shared" si="1"/>
        <v>2.7393202058528871E-2</v>
      </c>
      <c r="F39" s="4">
        <f>SUM(F40+F44+F46)</f>
        <v>9528.0544399999999</v>
      </c>
      <c r="G39" s="5">
        <f t="shared" si="2"/>
        <v>2.2235955768293101E-2</v>
      </c>
      <c r="H39" s="4">
        <f t="shared" si="3"/>
        <v>2.573669990165925</v>
      </c>
      <c r="I39" s="13">
        <f t="shared" si="4"/>
        <v>40.859049050519261</v>
      </c>
    </row>
    <row r="40" spans="1:9" ht="30" x14ac:dyDescent="0.2">
      <c r="A40" s="10" t="s">
        <v>32</v>
      </c>
      <c r="B40" s="4">
        <f>SUM(B41:B43)</f>
        <v>8421.3852499999994</v>
      </c>
      <c r="C40" s="5">
        <f t="shared" si="0"/>
        <v>2.3664168746037925E-2</v>
      </c>
      <c r="D40" s="4">
        <f>SUM(D41:D43)</f>
        <v>19899.125</v>
      </c>
      <c r="E40" s="5">
        <f t="shared" si="1"/>
        <v>2.3375494441323807E-2</v>
      </c>
      <c r="F40" s="4">
        <f>SUM(F41:F43)</f>
        <v>8786.9459499999994</v>
      </c>
      <c r="G40" s="5">
        <f t="shared" si="2"/>
        <v>2.0506404818839613E-2</v>
      </c>
      <c r="H40" s="4">
        <f t="shared" si="3"/>
        <v>4.340861855239325</v>
      </c>
      <c r="I40" s="13">
        <f t="shared" si="4"/>
        <v>44.157448882802633</v>
      </c>
    </row>
    <row r="41" spans="1:9" ht="36" customHeight="1" x14ac:dyDescent="0.2">
      <c r="A41" s="19" t="s">
        <v>33</v>
      </c>
      <c r="B41" s="4">
        <v>4576.1345600000004</v>
      </c>
      <c r="C41" s="5">
        <f t="shared" si="0"/>
        <v>1.2858979516750647E-2</v>
      </c>
      <c r="D41" s="4">
        <v>10207.1</v>
      </c>
      <c r="E41" s="5">
        <f t="shared" si="1"/>
        <v>1.1990276422306823E-2</v>
      </c>
      <c r="F41" s="4">
        <v>4920.4687599999997</v>
      </c>
      <c r="G41" s="5">
        <f t="shared" si="2"/>
        <v>1.1483071008421735E-2</v>
      </c>
      <c r="H41" s="4">
        <f t="shared" si="3"/>
        <v>7.5245645748668579</v>
      </c>
      <c r="I41" s="13">
        <f t="shared" si="4"/>
        <v>48.206334414280249</v>
      </c>
    </row>
    <row r="42" spans="1:9" ht="30.75" customHeight="1" x14ac:dyDescent="0.2">
      <c r="A42" s="19" t="s">
        <v>34</v>
      </c>
      <c r="B42" s="4">
        <v>1411.7106900000001</v>
      </c>
      <c r="C42" s="5">
        <f t="shared" si="0"/>
        <v>3.9669198115293014E-3</v>
      </c>
      <c r="D42" s="4">
        <v>8254.625</v>
      </c>
      <c r="E42" s="5">
        <f t="shared" si="1"/>
        <v>9.696704794945131E-3</v>
      </c>
      <c r="F42" s="4">
        <v>2457.42119</v>
      </c>
      <c r="G42" s="5">
        <f t="shared" si="2"/>
        <v>5.7349702637620736E-3</v>
      </c>
      <c r="H42" s="4">
        <f t="shared" si="3"/>
        <v>74.073994580291782</v>
      </c>
      <c r="I42" s="13">
        <f t="shared" si="4"/>
        <v>29.770234141466144</v>
      </c>
    </row>
    <row r="43" spans="1:9" ht="33" customHeight="1" x14ac:dyDescent="0.2">
      <c r="A43" s="19" t="s">
        <v>35</v>
      </c>
      <c r="B43" s="4">
        <v>2433.54</v>
      </c>
      <c r="C43" s="5">
        <f t="shared" si="0"/>
        <v>6.8382694177579794E-3</v>
      </c>
      <c r="D43" s="4">
        <v>1437.4</v>
      </c>
      <c r="E43" s="5">
        <f t="shared" si="1"/>
        <v>1.6885132240718546E-3</v>
      </c>
      <c r="F43" s="4">
        <v>1409.056</v>
      </c>
      <c r="G43" s="5">
        <f t="shared" si="2"/>
        <v>3.2883635466558064E-3</v>
      </c>
      <c r="H43" s="4">
        <f t="shared" si="3"/>
        <v>-42.098506702170504</v>
      </c>
      <c r="I43" s="13">
        <f t="shared" si="4"/>
        <v>98.028106303047167</v>
      </c>
    </row>
    <row r="44" spans="1:9" ht="33" customHeight="1" x14ac:dyDescent="0.2">
      <c r="A44" s="10" t="s">
        <v>145</v>
      </c>
      <c r="B44" s="4">
        <f>SUM(B45)</f>
        <v>0</v>
      </c>
      <c r="C44" s="5">
        <f t="shared" si="0"/>
        <v>0</v>
      </c>
      <c r="D44" s="4">
        <f>SUM(D45)</f>
        <v>3</v>
      </c>
      <c r="E44" s="5">
        <f t="shared" si="1"/>
        <v>3.5240988397214162E-6</v>
      </c>
      <c r="F44" s="4">
        <f>SUM(F45)</f>
        <v>0</v>
      </c>
      <c r="G44" s="5">
        <f t="shared" si="2"/>
        <v>0</v>
      </c>
      <c r="H44" s="4" t="s">
        <v>81</v>
      </c>
      <c r="I44" s="13">
        <f t="shared" si="4"/>
        <v>0</v>
      </c>
    </row>
    <row r="45" spans="1:9" ht="65.25" customHeight="1" x14ac:dyDescent="0.2">
      <c r="A45" s="19" t="s">
        <v>144</v>
      </c>
      <c r="B45" s="4">
        <v>0</v>
      </c>
      <c r="C45" s="5">
        <f t="shared" si="0"/>
        <v>0</v>
      </c>
      <c r="D45" s="4">
        <v>3</v>
      </c>
      <c r="E45" s="5">
        <f t="shared" si="1"/>
        <v>3.5240988397214162E-6</v>
      </c>
      <c r="F45" s="4">
        <v>0</v>
      </c>
      <c r="G45" s="5">
        <f t="shared" si="2"/>
        <v>0</v>
      </c>
      <c r="H45" s="4" t="s">
        <v>81</v>
      </c>
      <c r="I45" s="13">
        <f t="shared" si="4"/>
        <v>0</v>
      </c>
    </row>
    <row r="46" spans="1:9" ht="30" x14ac:dyDescent="0.2">
      <c r="A46" s="10" t="s">
        <v>146</v>
      </c>
      <c r="B46" s="4">
        <f>SUM(B47:B49)</f>
        <v>867.60132999999996</v>
      </c>
      <c r="C46" s="5">
        <f t="shared" si="0"/>
        <v>2.4379675870317102E-3</v>
      </c>
      <c r="D46" s="4">
        <f>SUM(D47:D49)</f>
        <v>3417.2</v>
      </c>
      <c r="E46" s="5">
        <f t="shared" si="1"/>
        <v>4.0141835183653404E-3</v>
      </c>
      <c r="F46" s="4">
        <f>SUM(F47:F49)</f>
        <v>741.10848999999996</v>
      </c>
      <c r="G46" s="5">
        <f t="shared" si="2"/>
        <v>1.7295509494534844E-3</v>
      </c>
      <c r="H46" s="4">
        <f t="shared" si="3"/>
        <v>-14.579604206000923</v>
      </c>
      <c r="I46" s="13">
        <f t="shared" si="4"/>
        <v>21.687594814467985</v>
      </c>
    </row>
    <row r="47" spans="1:9" ht="47.25" customHeight="1" x14ac:dyDescent="0.2">
      <c r="A47" s="19" t="s">
        <v>19</v>
      </c>
      <c r="B47" s="4">
        <v>867.60132999999996</v>
      </c>
      <c r="C47" s="5">
        <f t="shared" si="0"/>
        <v>2.4379675870317102E-3</v>
      </c>
      <c r="D47" s="4">
        <v>3417.2</v>
      </c>
      <c r="E47" s="5">
        <f t="shared" si="1"/>
        <v>4.0141835183653404E-3</v>
      </c>
      <c r="F47" s="4">
        <v>741.10848999999996</v>
      </c>
      <c r="G47" s="5">
        <f t="shared" si="2"/>
        <v>1.7295509494534844E-3</v>
      </c>
      <c r="H47" s="4">
        <f t="shared" si="3"/>
        <v>-14.579604206000923</v>
      </c>
      <c r="I47" s="13">
        <f t="shared" si="4"/>
        <v>21.687594814467985</v>
      </c>
    </row>
    <row r="48" spans="1:9" ht="36.75" hidden="1" customHeight="1" x14ac:dyDescent="0.2">
      <c r="A48" s="19" t="s">
        <v>36</v>
      </c>
      <c r="B48" s="4">
        <v>0</v>
      </c>
      <c r="C48" s="5">
        <f t="shared" si="0"/>
        <v>0</v>
      </c>
      <c r="D48" s="4">
        <v>0</v>
      </c>
      <c r="E48" s="5">
        <f t="shared" si="1"/>
        <v>0</v>
      </c>
      <c r="F48" s="4">
        <v>0</v>
      </c>
      <c r="G48" s="5">
        <f t="shared" si="2"/>
        <v>0</v>
      </c>
      <c r="H48" s="4" t="e">
        <f t="shared" si="3"/>
        <v>#DIV/0!</v>
      </c>
      <c r="I48" s="13" t="e">
        <f t="shared" si="4"/>
        <v>#DIV/0!</v>
      </c>
    </row>
    <row r="49" spans="1:9" ht="36.75" hidden="1" customHeight="1" x14ac:dyDescent="0.2">
      <c r="A49" s="19" t="s">
        <v>83</v>
      </c>
      <c r="B49" s="4">
        <v>0</v>
      </c>
      <c r="C49" s="5">
        <f t="shared" si="0"/>
        <v>0</v>
      </c>
      <c r="D49" s="4">
        <v>0</v>
      </c>
      <c r="E49" s="5">
        <f t="shared" si="1"/>
        <v>0</v>
      </c>
      <c r="F49" s="4">
        <v>0</v>
      </c>
      <c r="G49" s="5">
        <f t="shared" si="2"/>
        <v>0</v>
      </c>
      <c r="H49" s="4" t="e">
        <f t="shared" si="3"/>
        <v>#DIV/0!</v>
      </c>
      <c r="I49" s="13" t="e">
        <f t="shared" si="4"/>
        <v>#DIV/0!</v>
      </c>
    </row>
    <row r="50" spans="1:9" ht="30" hidden="1" x14ac:dyDescent="0.2">
      <c r="A50" s="10" t="s">
        <v>37</v>
      </c>
      <c r="B50" s="4">
        <f>SUM(B51)</f>
        <v>0</v>
      </c>
      <c r="C50" s="5">
        <f t="shared" si="0"/>
        <v>0</v>
      </c>
      <c r="D50" s="4">
        <f>SUM(D51)</f>
        <v>0</v>
      </c>
      <c r="E50" s="5">
        <f t="shared" si="1"/>
        <v>0</v>
      </c>
      <c r="F50" s="4">
        <f>SUM(F51)</f>
        <v>0</v>
      </c>
      <c r="G50" s="5">
        <f t="shared" si="2"/>
        <v>0</v>
      </c>
      <c r="H50" s="4" t="e">
        <f t="shared" si="3"/>
        <v>#DIV/0!</v>
      </c>
      <c r="I50" s="13" t="e">
        <f t="shared" si="4"/>
        <v>#DIV/0!</v>
      </c>
    </row>
    <row r="51" spans="1:9" ht="32.25" hidden="1" customHeight="1" x14ac:dyDescent="0.2">
      <c r="A51" s="19" t="s">
        <v>38</v>
      </c>
      <c r="B51" s="4">
        <v>0</v>
      </c>
      <c r="C51" s="5">
        <f t="shared" si="0"/>
        <v>0</v>
      </c>
      <c r="D51" s="4">
        <v>0</v>
      </c>
      <c r="E51" s="5">
        <f t="shared" si="1"/>
        <v>0</v>
      </c>
      <c r="F51" s="4">
        <v>0</v>
      </c>
      <c r="G51" s="5">
        <f t="shared" si="2"/>
        <v>0</v>
      </c>
      <c r="H51" s="4" t="e">
        <f t="shared" si="3"/>
        <v>#DIV/0!</v>
      </c>
      <c r="I51" s="13" t="e">
        <f t="shared" si="4"/>
        <v>#DIV/0!</v>
      </c>
    </row>
    <row r="52" spans="1:9" ht="45.75" customHeight="1" x14ac:dyDescent="0.2">
      <c r="A52" s="9" t="s">
        <v>39</v>
      </c>
      <c r="B52" s="4">
        <f>SUM(B55+B53+B57+B59)</f>
        <v>4353.3253000000004</v>
      </c>
      <c r="C52" s="5">
        <f t="shared" si="0"/>
        <v>1.2232883480255958E-2</v>
      </c>
      <c r="D52" s="4">
        <f>SUM(D53+D57+D59)</f>
        <v>14323.1</v>
      </c>
      <c r="E52" s="5">
        <f t="shared" si="1"/>
        <v>1.6825340030404607E-2</v>
      </c>
      <c r="F52" s="4">
        <f>SUM(F53+F57+F59)</f>
        <v>4663.8030500000004</v>
      </c>
      <c r="G52" s="5">
        <f t="shared" si="2"/>
        <v>1.0884081213523215E-2</v>
      </c>
      <c r="H52" s="4">
        <f t="shared" si="3"/>
        <v>7.1319676018697606</v>
      </c>
      <c r="I52" s="13">
        <f t="shared" si="4"/>
        <v>32.561408144884837</v>
      </c>
    </row>
    <row r="53" spans="1:9" ht="45" hidden="1" x14ac:dyDescent="0.2">
      <c r="A53" s="10" t="s">
        <v>40</v>
      </c>
      <c r="B53" s="4">
        <f>SUM(B54)</f>
        <v>0</v>
      </c>
      <c r="C53" s="5">
        <f t="shared" si="0"/>
        <v>0</v>
      </c>
      <c r="D53" s="4">
        <f>SUM(D54)</f>
        <v>0</v>
      </c>
      <c r="E53" s="5">
        <f t="shared" si="1"/>
        <v>0</v>
      </c>
      <c r="F53" s="4">
        <f>SUM(F54)</f>
        <v>0</v>
      </c>
      <c r="G53" s="5">
        <f t="shared" si="2"/>
        <v>0</v>
      </c>
      <c r="H53" s="4" t="e">
        <f t="shared" si="3"/>
        <v>#DIV/0!</v>
      </c>
      <c r="I53" s="13" t="e">
        <f t="shared" si="4"/>
        <v>#DIV/0!</v>
      </c>
    </row>
    <row r="54" spans="1:9" ht="33.75" hidden="1" customHeight="1" x14ac:dyDescent="0.2">
      <c r="A54" s="19" t="s">
        <v>41</v>
      </c>
      <c r="B54" s="4">
        <v>0</v>
      </c>
      <c r="C54" s="5">
        <f t="shared" si="0"/>
        <v>0</v>
      </c>
      <c r="D54" s="4">
        <v>0</v>
      </c>
      <c r="E54" s="5">
        <f t="shared" si="1"/>
        <v>0</v>
      </c>
      <c r="F54" s="4">
        <v>0</v>
      </c>
      <c r="G54" s="5">
        <f t="shared" si="2"/>
        <v>0</v>
      </c>
      <c r="H54" s="4" t="e">
        <f t="shared" si="3"/>
        <v>#DIV/0!</v>
      </c>
      <c r="I54" s="13" t="e">
        <f t="shared" si="4"/>
        <v>#DIV/0!</v>
      </c>
    </row>
    <row r="55" spans="1:9" ht="45.75" customHeight="1" x14ac:dyDescent="0.2">
      <c r="A55" s="10" t="s">
        <v>40</v>
      </c>
      <c r="B55" s="4">
        <f>SUM(B56)</f>
        <v>30.635149999999999</v>
      </c>
      <c r="C55" s="5">
        <f t="shared" si="0"/>
        <v>8.6085048675357026E-5</v>
      </c>
      <c r="D55" s="4">
        <f>SUM(D56)</f>
        <v>0</v>
      </c>
      <c r="E55" s="5">
        <f t="shared" si="1"/>
        <v>0</v>
      </c>
      <c r="F55" s="4">
        <f>SUM(F56)</f>
        <v>0</v>
      </c>
      <c r="G55" s="5">
        <f t="shared" si="2"/>
        <v>0</v>
      </c>
      <c r="H55" s="4">
        <f t="shared" si="3"/>
        <v>-100</v>
      </c>
      <c r="I55" s="13" t="s">
        <v>81</v>
      </c>
    </row>
    <row r="56" spans="1:9" ht="33.75" customHeight="1" x14ac:dyDescent="0.2">
      <c r="A56" s="19" t="s">
        <v>41</v>
      </c>
      <c r="B56" s="4">
        <v>30.635149999999999</v>
      </c>
      <c r="C56" s="5">
        <f t="shared" si="0"/>
        <v>8.6085048675357026E-5</v>
      </c>
      <c r="D56" s="4">
        <v>0</v>
      </c>
      <c r="E56" s="5">
        <f t="shared" si="1"/>
        <v>0</v>
      </c>
      <c r="F56" s="4">
        <v>0</v>
      </c>
      <c r="G56" s="5">
        <f t="shared" si="2"/>
        <v>0</v>
      </c>
      <c r="H56" s="4">
        <f t="shared" si="3"/>
        <v>-100</v>
      </c>
      <c r="I56" s="13" t="s">
        <v>81</v>
      </c>
    </row>
    <row r="57" spans="1:9" ht="45" x14ac:dyDescent="0.2">
      <c r="A57" s="10" t="s">
        <v>148</v>
      </c>
      <c r="B57" s="4">
        <f>SUM(B58)</f>
        <v>1222.8868299999999</v>
      </c>
      <c r="C57" s="5">
        <f t="shared" si="0"/>
        <v>3.4363230565217749E-3</v>
      </c>
      <c r="D57" s="4">
        <f>SUM(D58)</f>
        <v>4498</v>
      </c>
      <c r="E57" s="5">
        <f t="shared" si="1"/>
        <v>5.2837988603556428E-3</v>
      </c>
      <c r="F57" s="4">
        <f>SUM(F58)</f>
        <v>1852.71748</v>
      </c>
      <c r="G57" s="5">
        <f t="shared" si="2"/>
        <v>4.3237519470368871E-3</v>
      </c>
      <c r="H57" s="4">
        <f t="shared" si="3"/>
        <v>51.503592527854778</v>
      </c>
      <c r="I57" s="13">
        <f t="shared" si="4"/>
        <v>41.189806136060469</v>
      </c>
    </row>
    <row r="58" spans="1:9" ht="79.5" customHeight="1" x14ac:dyDescent="0.2">
      <c r="A58" s="19" t="s">
        <v>42</v>
      </c>
      <c r="B58" s="4">
        <v>1222.8868299999999</v>
      </c>
      <c r="C58" s="5">
        <f t="shared" si="0"/>
        <v>3.4363230565217749E-3</v>
      </c>
      <c r="D58" s="4">
        <v>4498</v>
      </c>
      <c r="E58" s="5">
        <f t="shared" si="1"/>
        <v>5.2837988603556428E-3</v>
      </c>
      <c r="F58" s="4">
        <v>1852.71748</v>
      </c>
      <c r="G58" s="5">
        <f t="shared" si="2"/>
        <v>4.3237519470368871E-3</v>
      </c>
      <c r="H58" s="4">
        <f t="shared" si="3"/>
        <v>51.503592527854778</v>
      </c>
      <c r="I58" s="13">
        <f t="shared" si="4"/>
        <v>41.189806136060469</v>
      </c>
    </row>
    <row r="59" spans="1:9" ht="30" x14ac:dyDescent="0.2">
      <c r="A59" s="10" t="s">
        <v>149</v>
      </c>
      <c r="B59" s="4">
        <f>SUM(B60)</f>
        <v>3099.80332</v>
      </c>
      <c r="C59" s="5">
        <f t="shared" si="0"/>
        <v>8.7104753750588248E-3</v>
      </c>
      <c r="D59" s="4">
        <f>SUM(D60)</f>
        <v>9825.1</v>
      </c>
      <c r="E59" s="5">
        <f t="shared" si="1"/>
        <v>1.1541541170048962E-2</v>
      </c>
      <c r="F59" s="4">
        <f>SUM(F60)</f>
        <v>2811.0855700000002</v>
      </c>
      <c r="G59" s="5">
        <f t="shared" si="2"/>
        <v>6.560329266486328E-3</v>
      </c>
      <c r="H59" s="4">
        <f t="shared" si="3"/>
        <v>-9.3140667389181289</v>
      </c>
      <c r="I59" s="13">
        <f t="shared" si="4"/>
        <v>28.611266755554652</v>
      </c>
    </row>
    <row r="60" spans="1:9" ht="32.25" customHeight="1" x14ac:dyDescent="0.2">
      <c r="A60" s="19" t="s">
        <v>43</v>
      </c>
      <c r="B60" s="4">
        <v>3099.80332</v>
      </c>
      <c r="C60" s="5">
        <f t="shared" si="0"/>
        <v>8.7104753750588248E-3</v>
      </c>
      <c r="D60" s="4">
        <v>9825.1</v>
      </c>
      <c r="E60" s="5">
        <f t="shared" si="1"/>
        <v>1.1541541170048962E-2</v>
      </c>
      <c r="F60" s="4">
        <v>2811.0855700000002</v>
      </c>
      <c r="G60" s="5">
        <f t="shared" si="2"/>
        <v>6.560329266486328E-3</v>
      </c>
      <c r="H60" s="4">
        <f t="shared" si="3"/>
        <v>-9.3140667389181289</v>
      </c>
      <c r="I60" s="13">
        <f t="shared" si="4"/>
        <v>28.611266755554652</v>
      </c>
    </row>
    <row r="61" spans="1:9" ht="42.75" x14ac:dyDescent="0.2">
      <c r="A61" s="9" t="s">
        <v>44</v>
      </c>
      <c r="B61" s="4">
        <f>SUM(B62:B63)</f>
        <v>3592.6901400000002</v>
      </c>
      <c r="C61" s="5">
        <f t="shared" si="0"/>
        <v>1.0095491798714069E-2</v>
      </c>
      <c r="D61" s="4">
        <f>SUM(D62:D63)</f>
        <v>7162.9</v>
      </c>
      <c r="E61" s="5">
        <f t="shared" si="1"/>
        <v>8.4142558596801767E-3</v>
      </c>
      <c r="F61" s="4">
        <f>SUM(F62:F63)</f>
        <v>2997.6993900000002</v>
      </c>
      <c r="G61" s="5">
        <f t="shared" si="2"/>
        <v>6.9958365018199051E-3</v>
      </c>
      <c r="H61" s="4">
        <f t="shared" si="3"/>
        <v>-16.561148521425224</v>
      </c>
      <c r="I61" s="13">
        <f t="shared" si="4"/>
        <v>41.85035935165925</v>
      </c>
    </row>
    <row r="62" spans="1:9" ht="62.25" customHeight="1" x14ac:dyDescent="0.2">
      <c r="A62" s="19" t="s">
        <v>84</v>
      </c>
      <c r="B62" s="4">
        <v>0</v>
      </c>
      <c r="C62" s="5">
        <f t="shared" si="0"/>
        <v>0</v>
      </c>
      <c r="D62" s="4">
        <v>600</v>
      </c>
      <c r="E62" s="5">
        <f t="shared" si="1"/>
        <v>7.0481976794428323E-4</v>
      </c>
      <c r="F62" s="4">
        <v>0</v>
      </c>
      <c r="G62" s="5">
        <f t="shared" si="2"/>
        <v>0</v>
      </c>
      <c r="H62" s="4" t="s">
        <v>81</v>
      </c>
      <c r="I62" s="13">
        <f t="shared" si="4"/>
        <v>0</v>
      </c>
    </row>
    <row r="63" spans="1:9" ht="32.25" customHeight="1" x14ac:dyDescent="0.2">
      <c r="A63" s="19" t="s">
        <v>29</v>
      </c>
      <c r="B63" s="4">
        <v>3592.6901400000002</v>
      </c>
      <c r="C63" s="5">
        <f t="shared" si="0"/>
        <v>1.0095491798714069E-2</v>
      </c>
      <c r="D63" s="4">
        <v>6562.9</v>
      </c>
      <c r="E63" s="5">
        <f t="shared" si="1"/>
        <v>7.7094360917358933E-3</v>
      </c>
      <c r="F63" s="4">
        <v>2997.6993900000002</v>
      </c>
      <c r="G63" s="5">
        <f t="shared" si="2"/>
        <v>6.9958365018199051E-3</v>
      </c>
      <c r="H63" s="4">
        <f t="shared" si="3"/>
        <v>-16.561148521425224</v>
      </c>
      <c r="I63" s="13">
        <f t="shared" si="4"/>
        <v>45.676444711941372</v>
      </c>
    </row>
    <row r="64" spans="1:9" ht="15" x14ac:dyDescent="0.2">
      <c r="A64" s="9" t="s">
        <v>45</v>
      </c>
      <c r="B64" s="4">
        <f>SUM(B65:B66)</f>
        <v>5740.3624099999997</v>
      </c>
      <c r="C64" s="5">
        <f t="shared" si="0"/>
        <v>1.6130470308747952E-2</v>
      </c>
      <c r="D64" s="4">
        <f>SUM(D65:D66)</f>
        <v>23051.200000000001</v>
      </c>
      <c r="E64" s="5">
        <f t="shared" si="1"/>
        <v>2.7078235724728769E-2</v>
      </c>
      <c r="F64" s="4">
        <f>SUM(F65:F66)</f>
        <v>13783.413839999999</v>
      </c>
      <c r="G64" s="5">
        <f t="shared" si="2"/>
        <v>3.2166837669991205E-2</v>
      </c>
      <c r="H64" s="4">
        <f t="shared" si="3"/>
        <v>140.11400074651385</v>
      </c>
      <c r="I64" s="13">
        <f t="shared" si="4"/>
        <v>59.794777885749973</v>
      </c>
    </row>
    <row r="65" spans="1:9" ht="15" x14ac:dyDescent="0.2">
      <c r="A65" s="19" t="s">
        <v>46</v>
      </c>
      <c r="B65" s="4">
        <v>2226.75342</v>
      </c>
      <c r="C65" s="5">
        <f t="shared" si="0"/>
        <v>6.257197257030494E-3</v>
      </c>
      <c r="D65" s="4">
        <v>8828</v>
      </c>
      <c r="E65" s="5">
        <f t="shared" si="1"/>
        <v>1.0370248185686886E-2</v>
      </c>
      <c r="F65" s="4">
        <v>2655.3152599999999</v>
      </c>
      <c r="G65" s="5">
        <f t="shared" si="2"/>
        <v>6.1968026152707089E-3</v>
      </c>
      <c r="H65" s="4">
        <f t="shared" si="3"/>
        <v>19.246039375118599</v>
      </c>
      <c r="I65" s="13">
        <f t="shared" si="4"/>
        <v>30.078333257816038</v>
      </c>
    </row>
    <row r="66" spans="1:9" ht="20.25" customHeight="1" x14ac:dyDescent="0.2">
      <c r="A66" s="19" t="s">
        <v>95</v>
      </c>
      <c r="B66" s="4">
        <v>3513.6089900000002</v>
      </c>
      <c r="C66" s="5">
        <f t="shared" si="0"/>
        <v>9.8732730517174586E-3</v>
      </c>
      <c r="D66" s="4">
        <v>14223.2</v>
      </c>
      <c r="E66" s="5">
        <f t="shared" si="1"/>
        <v>1.6707987539041881E-2</v>
      </c>
      <c r="F66" s="4">
        <v>11128.09858</v>
      </c>
      <c r="G66" s="5">
        <f t="shared" si="2"/>
        <v>2.5970035054720494E-2</v>
      </c>
      <c r="H66" s="4">
        <f t="shared" si="3"/>
        <v>216.71419932244646</v>
      </c>
      <c r="I66" s="13">
        <f t="shared" si="4"/>
        <v>78.239064204960911</v>
      </c>
    </row>
    <row r="67" spans="1:9" ht="48" customHeight="1" x14ac:dyDescent="0.2">
      <c r="A67" s="9" t="s">
        <v>47</v>
      </c>
      <c r="B67" s="4">
        <f>SUM(B68)</f>
        <v>2708.6183099999998</v>
      </c>
      <c r="C67" s="5">
        <f t="shared" si="0"/>
        <v>7.6112419576634454E-3</v>
      </c>
      <c r="D67" s="4">
        <f>SUM(D68)</f>
        <v>17002.912</v>
      </c>
      <c r="E67" s="5">
        <f t="shared" si="1"/>
        <v>1.9973314150361781E-2</v>
      </c>
      <c r="F67" s="4">
        <f>SUM(F68)</f>
        <v>9418.6451799999995</v>
      </c>
      <c r="G67" s="5">
        <f t="shared" si="2"/>
        <v>2.1980623530077879E-2</v>
      </c>
      <c r="H67" s="4">
        <f t="shared" si="3"/>
        <v>247.72877172199281</v>
      </c>
      <c r="I67" s="13">
        <f t="shared" si="4"/>
        <v>55.394306457623252</v>
      </c>
    </row>
    <row r="68" spans="1:9" ht="44.25" customHeight="1" x14ac:dyDescent="0.2">
      <c r="A68" s="10" t="s">
        <v>86</v>
      </c>
      <c r="B68" s="4">
        <f>SUM(B69:B72)</f>
        <v>2708.6183099999998</v>
      </c>
      <c r="C68" s="5">
        <f t="shared" si="0"/>
        <v>7.6112419576634454E-3</v>
      </c>
      <c r="D68" s="4">
        <f>SUM(D69:D71)</f>
        <v>17002.912</v>
      </c>
      <c r="E68" s="5">
        <f t="shared" si="1"/>
        <v>1.9973314150361781E-2</v>
      </c>
      <c r="F68" s="4">
        <f>SUM(F69:F71)</f>
        <v>9418.6451799999995</v>
      </c>
      <c r="G68" s="5">
        <f t="shared" si="2"/>
        <v>2.1980623530077879E-2</v>
      </c>
      <c r="H68" s="4">
        <f t="shared" si="3"/>
        <v>247.72877172199281</v>
      </c>
      <c r="I68" s="13">
        <f t="shared" si="4"/>
        <v>55.394306457623252</v>
      </c>
    </row>
    <row r="69" spans="1:9" ht="44.25" customHeight="1" x14ac:dyDescent="0.2">
      <c r="A69" s="19" t="s">
        <v>96</v>
      </c>
      <c r="B69" s="4">
        <v>1588.6142500000001</v>
      </c>
      <c r="C69" s="5">
        <f t="shared" si="0"/>
        <v>4.4640204156864193E-3</v>
      </c>
      <c r="D69" s="4">
        <v>5526.4719999999998</v>
      </c>
      <c r="E69" s="5">
        <f t="shared" si="1"/>
        <v>6.4919445209842977E-3</v>
      </c>
      <c r="F69" s="4">
        <v>897.52218000000005</v>
      </c>
      <c r="G69" s="5">
        <f t="shared" si="2"/>
        <v>2.0945790792041277E-3</v>
      </c>
      <c r="H69" s="4">
        <f t="shared" si="3"/>
        <v>-43.502824552908294</v>
      </c>
      <c r="I69" s="13">
        <f t="shared" si="4"/>
        <v>16.240418480361431</v>
      </c>
    </row>
    <row r="70" spans="1:9" ht="36" customHeight="1" x14ac:dyDescent="0.2">
      <c r="A70" s="19" t="s">
        <v>85</v>
      </c>
      <c r="B70" s="4">
        <v>918.30406000000005</v>
      </c>
      <c r="C70" s="5">
        <f t="shared" ref="C70:C133" si="5">SUM(B70/$B$159)</f>
        <v>2.5804427170710111E-3</v>
      </c>
      <c r="D70" s="4">
        <v>11476.44</v>
      </c>
      <c r="E70" s="5">
        <f t="shared" ref="E70:E133" si="6">D70/$D$159</f>
        <v>1.3481369629377484E-2</v>
      </c>
      <c r="F70" s="4">
        <v>8521.1229999999996</v>
      </c>
      <c r="G70" s="5">
        <f t="shared" ref="G70:G133" si="7">F70/$F$159</f>
        <v>1.988604445087375E-2</v>
      </c>
      <c r="H70" s="4">
        <f t="shared" ref="H70:H133" si="8">F70/B70*100-100</f>
        <v>827.91956076073529</v>
      </c>
      <c r="I70" s="13">
        <f t="shared" ref="I70:I133" si="9">F70/D70*100</f>
        <v>74.248835004583285</v>
      </c>
    </row>
    <row r="71" spans="1:9" ht="63" hidden="1" customHeight="1" x14ac:dyDescent="0.2">
      <c r="A71" s="19" t="s">
        <v>87</v>
      </c>
      <c r="B71" s="4">
        <v>0</v>
      </c>
      <c r="C71" s="5">
        <f t="shared" si="5"/>
        <v>0</v>
      </c>
      <c r="D71" s="4">
        <v>0</v>
      </c>
      <c r="E71" s="5">
        <f t="shared" si="6"/>
        <v>0</v>
      </c>
      <c r="F71" s="4">
        <v>0</v>
      </c>
      <c r="G71" s="5">
        <f t="shared" si="7"/>
        <v>0</v>
      </c>
      <c r="H71" s="4" t="e">
        <f t="shared" si="8"/>
        <v>#DIV/0!</v>
      </c>
      <c r="I71" s="13" t="e">
        <f t="shared" si="9"/>
        <v>#DIV/0!</v>
      </c>
    </row>
    <row r="72" spans="1:9" ht="63" customHeight="1" x14ac:dyDescent="0.2">
      <c r="A72" s="19" t="s">
        <v>87</v>
      </c>
      <c r="B72" s="4">
        <v>201.7</v>
      </c>
      <c r="C72" s="5">
        <f t="shared" si="5"/>
        <v>5.6677882490601523E-4</v>
      </c>
      <c r="D72" s="4">
        <v>0</v>
      </c>
      <c r="E72" s="5">
        <f t="shared" si="6"/>
        <v>0</v>
      </c>
      <c r="F72" s="4">
        <v>0</v>
      </c>
      <c r="G72" s="5">
        <f t="shared" si="7"/>
        <v>0</v>
      </c>
      <c r="H72" s="4">
        <f t="shared" si="8"/>
        <v>-100</v>
      </c>
      <c r="I72" s="13" t="s">
        <v>81</v>
      </c>
    </row>
    <row r="73" spans="1:9" ht="44.25" customHeight="1" x14ac:dyDescent="0.2">
      <c r="A73" s="9" t="s">
        <v>48</v>
      </c>
      <c r="B73" s="4">
        <f>SUM(B74+B77)</f>
        <v>6967.2806099999998</v>
      </c>
      <c r="C73" s="5">
        <f t="shared" si="5"/>
        <v>1.9578121551444051E-2</v>
      </c>
      <c r="D73" s="4">
        <f>SUM(D74+D77)</f>
        <v>14779.7</v>
      </c>
      <c r="E73" s="5">
        <f t="shared" si="6"/>
        <v>1.7361707873810205E-2</v>
      </c>
      <c r="F73" s="4">
        <f>SUM(F74+F77)</f>
        <v>7237.6987100000006</v>
      </c>
      <c r="G73" s="5">
        <f t="shared" si="7"/>
        <v>1.6890872044575768E-2</v>
      </c>
      <c r="H73" s="4">
        <f t="shared" si="8"/>
        <v>3.8812574824656139</v>
      </c>
      <c r="I73" s="13">
        <f t="shared" si="9"/>
        <v>48.970538711881836</v>
      </c>
    </row>
    <row r="74" spans="1:9" ht="37.5" customHeight="1" x14ac:dyDescent="0.2">
      <c r="A74" s="10" t="s">
        <v>49</v>
      </c>
      <c r="B74" s="4">
        <f>SUM(B75:B76)</f>
        <v>4239.2096899999997</v>
      </c>
      <c r="C74" s="5">
        <f t="shared" si="5"/>
        <v>1.1912217583680679E-2</v>
      </c>
      <c r="D74" s="4">
        <f>SUM(D75:D76)</f>
        <v>8416</v>
      </c>
      <c r="E74" s="5">
        <f t="shared" si="6"/>
        <v>9.8862719450318118E-3</v>
      </c>
      <c r="F74" s="4">
        <f>SUM(F75:F76)</f>
        <v>2998.9715000000001</v>
      </c>
      <c r="G74" s="5">
        <f t="shared" si="7"/>
        <v>6.9988052696696819E-3</v>
      </c>
      <c r="H74" s="4">
        <f t="shared" si="8"/>
        <v>-29.256353912514285</v>
      </c>
      <c r="I74" s="13">
        <f t="shared" si="9"/>
        <v>35.634167062737646</v>
      </c>
    </row>
    <row r="75" spans="1:9" ht="30" hidden="1" customHeight="1" x14ac:dyDescent="0.2">
      <c r="A75" s="19" t="s">
        <v>50</v>
      </c>
      <c r="B75" s="4">
        <v>0</v>
      </c>
      <c r="C75" s="5">
        <f t="shared" si="5"/>
        <v>0</v>
      </c>
      <c r="D75" s="4">
        <v>0</v>
      </c>
      <c r="E75" s="5">
        <f t="shared" si="6"/>
        <v>0</v>
      </c>
      <c r="F75" s="4">
        <v>0</v>
      </c>
      <c r="G75" s="5">
        <f t="shared" si="7"/>
        <v>0</v>
      </c>
      <c r="H75" s="4" t="e">
        <f t="shared" si="8"/>
        <v>#DIV/0!</v>
      </c>
      <c r="I75" s="13" t="e">
        <f t="shared" si="9"/>
        <v>#DIV/0!</v>
      </c>
    </row>
    <row r="76" spans="1:9" ht="33.75" customHeight="1" x14ac:dyDescent="0.2">
      <c r="A76" s="19" t="s">
        <v>51</v>
      </c>
      <c r="B76" s="4">
        <v>4239.2096899999997</v>
      </c>
      <c r="C76" s="5">
        <f t="shared" si="5"/>
        <v>1.1912217583680679E-2</v>
      </c>
      <c r="D76" s="4">
        <v>8416</v>
      </c>
      <c r="E76" s="5">
        <f t="shared" si="6"/>
        <v>9.8862719450318118E-3</v>
      </c>
      <c r="F76" s="4">
        <v>2998.9715000000001</v>
      </c>
      <c r="G76" s="5">
        <f t="shared" si="7"/>
        <v>6.9988052696696819E-3</v>
      </c>
      <c r="H76" s="4">
        <f t="shared" si="8"/>
        <v>-29.256353912514285</v>
      </c>
      <c r="I76" s="13">
        <f t="shared" si="9"/>
        <v>35.634167062737646</v>
      </c>
    </row>
    <row r="77" spans="1:9" ht="30" x14ac:dyDescent="0.2">
      <c r="A77" s="10" t="s">
        <v>52</v>
      </c>
      <c r="B77" s="4">
        <f>SUM(B78:B79)</f>
        <v>2728.0709200000001</v>
      </c>
      <c r="C77" s="5">
        <f t="shared" si="5"/>
        <v>7.6659039677633711E-3</v>
      </c>
      <c r="D77" s="4">
        <f>SUM(D78:D79)</f>
        <v>6363.7</v>
      </c>
      <c r="E77" s="5">
        <f t="shared" si="6"/>
        <v>7.4754359287783918E-3</v>
      </c>
      <c r="F77" s="4">
        <f>SUM(F78:F79)</f>
        <v>4238.72721</v>
      </c>
      <c r="G77" s="5">
        <f t="shared" si="7"/>
        <v>9.8920667749060869E-3</v>
      </c>
      <c r="H77" s="4">
        <f t="shared" si="8"/>
        <v>55.374524134438559</v>
      </c>
      <c r="I77" s="13">
        <f t="shared" si="9"/>
        <v>66.607904363813503</v>
      </c>
    </row>
    <row r="78" spans="1:9" ht="30" x14ac:dyDescent="0.2">
      <c r="A78" s="19" t="s">
        <v>53</v>
      </c>
      <c r="B78" s="4">
        <v>336.75</v>
      </c>
      <c r="C78" s="5">
        <f t="shared" si="5"/>
        <v>9.462705467878068E-4</v>
      </c>
      <c r="D78" s="4">
        <v>708</v>
      </c>
      <c r="E78" s="5">
        <f t="shared" si="6"/>
        <v>8.3168732617425417E-4</v>
      </c>
      <c r="F78" s="4">
        <v>382.45</v>
      </c>
      <c r="G78" s="5">
        <f t="shared" si="7"/>
        <v>8.9253701656890358E-4</v>
      </c>
      <c r="H78" s="4">
        <f t="shared" si="8"/>
        <v>13.570898292501838</v>
      </c>
      <c r="I78" s="13">
        <f t="shared" si="9"/>
        <v>54.018361581920907</v>
      </c>
    </row>
    <row r="79" spans="1:9" ht="30" x14ac:dyDescent="0.2">
      <c r="A79" s="19" t="s">
        <v>54</v>
      </c>
      <c r="B79" s="4">
        <v>2391.3209200000001</v>
      </c>
      <c r="C79" s="5">
        <f t="shared" si="5"/>
        <v>6.7196334209755643E-3</v>
      </c>
      <c r="D79" s="4">
        <v>5655.7</v>
      </c>
      <c r="E79" s="5">
        <f t="shared" si="6"/>
        <v>6.6437486026041373E-3</v>
      </c>
      <c r="F79" s="4">
        <v>3856.2772100000002</v>
      </c>
      <c r="G79" s="5">
        <f t="shared" si="7"/>
        <v>8.9995297583371839E-3</v>
      </c>
      <c r="H79" s="4">
        <f t="shared" si="8"/>
        <v>61.261383938379964</v>
      </c>
      <c r="I79" s="13">
        <f t="shared" si="9"/>
        <v>68.183906678218449</v>
      </c>
    </row>
    <row r="80" spans="1:9" ht="15" x14ac:dyDescent="0.2">
      <c r="A80" s="9" t="s">
        <v>91</v>
      </c>
      <c r="B80" s="4">
        <f>SUM(B81+B109)</f>
        <v>25415.26456</v>
      </c>
      <c r="C80" s="5">
        <f t="shared" si="5"/>
        <v>7.1417123361389667E-2</v>
      </c>
      <c r="D80" s="4">
        <f>SUM(D81+D109)</f>
        <v>76643.694799999997</v>
      </c>
      <c r="E80" s="5">
        <f t="shared" si="6"/>
        <v>9.0033318638880769E-2</v>
      </c>
      <c r="F80" s="4">
        <f>F81+F109</f>
        <v>30070.900170000001</v>
      </c>
      <c r="G80" s="5">
        <f t="shared" si="7"/>
        <v>7.0177517383378588E-2</v>
      </c>
      <c r="H80" s="4">
        <f t="shared" si="8"/>
        <v>18.318265383423579</v>
      </c>
      <c r="I80" s="13">
        <f t="shared" si="9"/>
        <v>39.234669268580205</v>
      </c>
    </row>
    <row r="81" spans="1:9" ht="15" x14ac:dyDescent="0.2">
      <c r="A81" s="10" t="s">
        <v>94</v>
      </c>
      <c r="B81" s="4">
        <f>SUM(B82:B106)</f>
        <v>3380.6591100000001</v>
      </c>
      <c r="C81" s="5">
        <f t="shared" si="5"/>
        <v>9.4996826860367645E-3</v>
      </c>
      <c r="D81" s="4">
        <f>SUM(D82:D108)</f>
        <v>17711.094799999999</v>
      </c>
      <c r="E81" s="5">
        <f t="shared" si="6"/>
        <v>2.0805216211625333E-2</v>
      </c>
      <c r="F81" s="4">
        <f>SUM(F82:F108)</f>
        <v>3298.6883400000002</v>
      </c>
      <c r="G81" s="5">
        <f t="shared" si="7"/>
        <v>7.698265000847769E-3</v>
      </c>
      <c r="H81" s="4">
        <f t="shared" si="8"/>
        <v>-2.4246978867975741</v>
      </c>
      <c r="I81" s="13">
        <f t="shared" si="9"/>
        <v>18.624982685994095</v>
      </c>
    </row>
    <row r="82" spans="1:9" ht="75" x14ac:dyDescent="0.2">
      <c r="A82" s="19" t="s">
        <v>61</v>
      </c>
      <c r="B82" s="4">
        <v>336.39242000000002</v>
      </c>
      <c r="C82" s="5">
        <f t="shared" si="5"/>
        <v>9.4526574375255708E-4</v>
      </c>
      <c r="D82" s="4">
        <v>500</v>
      </c>
      <c r="E82" s="5">
        <f t="shared" si="6"/>
        <v>5.8734980662023602E-4</v>
      </c>
      <c r="F82" s="4">
        <v>339.29307</v>
      </c>
      <c r="G82" s="5">
        <f t="shared" si="7"/>
        <v>7.9182017110812966E-4</v>
      </c>
      <c r="H82" s="4">
        <f t="shared" si="8"/>
        <v>0.86228161740386611</v>
      </c>
      <c r="I82" s="13">
        <f t="shared" si="9"/>
        <v>67.858613999999989</v>
      </c>
    </row>
    <row r="83" spans="1:9" ht="60" x14ac:dyDescent="0.2">
      <c r="A83" s="19" t="s">
        <v>62</v>
      </c>
      <c r="B83" s="4">
        <v>0</v>
      </c>
      <c r="C83" s="5">
        <f t="shared" si="5"/>
        <v>0</v>
      </c>
      <c r="D83" s="4">
        <v>1543.4</v>
      </c>
      <c r="E83" s="5">
        <f t="shared" si="6"/>
        <v>1.8130313830753446E-3</v>
      </c>
      <c r="F83" s="4">
        <v>157.18700000000001</v>
      </c>
      <c r="G83" s="5">
        <f t="shared" si="7"/>
        <v>3.6683283049657802E-4</v>
      </c>
      <c r="H83" s="4" t="s">
        <v>81</v>
      </c>
      <c r="I83" s="13">
        <f t="shared" si="9"/>
        <v>10.184462874173903</v>
      </c>
    </row>
    <row r="84" spans="1:9" ht="60" x14ac:dyDescent="0.2">
      <c r="A84" s="19" t="s">
        <v>63</v>
      </c>
      <c r="B84" s="4">
        <v>249.49424999999999</v>
      </c>
      <c r="C84" s="5">
        <f t="shared" si="5"/>
        <v>7.0108109983047894E-4</v>
      </c>
      <c r="D84" s="4">
        <v>513.4</v>
      </c>
      <c r="E84" s="5">
        <f t="shared" si="6"/>
        <v>6.0309078143765832E-4</v>
      </c>
      <c r="F84" s="4">
        <v>296.92836</v>
      </c>
      <c r="G84" s="5">
        <f t="shared" si="7"/>
        <v>6.9295215732539516E-4</v>
      </c>
      <c r="H84" s="4">
        <f t="shared" si="8"/>
        <v>19.012105489405059</v>
      </c>
      <c r="I84" s="13">
        <f t="shared" si="9"/>
        <v>57.835675886248538</v>
      </c>
    </row>
    <row r="85" spans="1:9" ht="45" x14ac:dyDescent="0.2">
      <c r="A85" s="19" t="s">
        <v>64</v>
      </c>
      <c r="B85" s="4">
        <v>20.537780000000001</v>
      </c>
      <c r="C85" s="5">
        <f t="shared" si="5"/>
        <v>5.7711347618137146E-5</v>
      </c>
      <c r="D85" s="4">
        <v>50.9</v>
      </c>
      <c r="E85" s="5">
        <f t="shared" si="6"/>
        <v>5.9792210313940023E-5</v>
      </c>
      <c r="F85" s="4">
        <v>17.992529999999999</v>
      </c>
      <c r="G85" s="5">
        <f t="shared" si="7"/>
        <v>4.198980009602953E-5</v>
      </c>
      <c r="H85" s="4">
        <f t="shared" si="8"/>
        <v>-12.393014240098026</v>
      </c>
      <c r="I85" s="13">
        <f t="shared" si="9"/>
        <v>35.348781925343808</v>
      </c>
    </row>
    <row r="86" spans="1:9" ht="50.25" customHeight="1" x14ac:dyDescent="0.2">
      <c r="A86" s="19" t="s">
        <v>65</v>
      </c>
      <c r="B86" s="4">
        <v>676.93658000000005</v>
      </c>
      <c r="C86" s="5">
        <f t="shared" si="5"/>
        <v>1.9021979144685018E-3</v>
      </c>
      <c r="D86" s="4">
        <v>1422.4</v>
      </c>
      <c r="E86" s="5">
        <f t="shared" si="6"/>
        <v>1.6708927298732476E-3</v>
      </c>
      <c r="F86" s="4">
        <v>315.73477000000003</v>
      </c>
      <c r="G86" s="5">
        <f t="shared" si="7"/>
        <v>7.3684133780329197E-4</v>
      </c>
      <c r="H86" s="4">
        <f t="shared" si="8"/>
        <v>-53.358293918759713</v>
      </c>
      <c r="I86" s="13">
        <f t="shared" si="9"/>
        <v>22.197326349831272</v>
      </c>
    </row>
    <row r="87" spans="1:9" ht="33.75" hidden="1" customHeight="1" x14ac:dyDescent="0.2">
      <c r="A87" s="19" t="s">
        <v>88</v>
      </c>
      <c r="B87" s="4">
        <v>0</v>
      </c>
      <c r="C87" s="5">
        <f t="shared" si="5"/>
        <v>0</v>
      </c>
      <c r="D87" s="4">
        <v>0</v>
      </c>
      <c r="E87" s="5">
        <f t="shared" si="6"/>
        <v>0</v>
      </c>
      <c r="F87" s="4">
        <v>0</v>
      </c>
      <c r="G87" s="5">
        <f t="shared" si="7"/>
        <v>0</v>
      </c>
      <c r="H87" s="4" t="e">
        <f t="shared" si="8"/>
        <v>#DIV/0!</v>
      </c>
      <c r="I87" s="13" t="e">
        <f t="shared" si="9"/>
        <v>#DIV/0!</v>
      </c>
    </row>
    <row r="88" spans="1:9" ht="35.25" hidden="1" customHeight="1" x14ac:dyDescent="0.2">
      <c r="A88" s="19" t="s">
        <v>89</v>
      </c>
      <c r="B88" s="4">
        <v>0</v>
      </c>
      <c r="C88" s="5">
        <f t="shared" si="5"/>
        <v>0</v>
      </c>
      <c r="D88" s="4">
        <v>0</v>
      </c>
      <c r="E88" s="5">
        <f t="shared" si="6"/>
        <v>0</v>
      </c>
      <c r="F88" s="4">
        <v>0</v>
      </c>
      <c r="G88" s="5">
        <f t="shared" si="7"/>
        <v>0</v>
      </c>
      <c r="H88" s="4" t="e">
        <f t="shared" si="8"/>
        <v>#DIV/0!</v>
      </c>
      <c r="I88" s="13" t="e">
        <f t="shared" si="9"/>
        <v>#DIV/0!</v>
      </c>
    </row>
    <row r="89" spans="1:9" ht="63.75" hidden="1" customHeight="1" x14ac:dyDescent="0.2">
      <c r="A89" s="19" t="s">
        <v>90</v>
      </c>
      <c r="B89" s="4">
        <v>0</v>
      </c>
      <c r="C89" s="5">
        <f t="shared" si="5"/>
        <v>0</v>
      </c>
      <c r="D89" s="4">
        <v>0</v>
      </c>
      <c r="E89" s="5">
        <f t="shared" si="6"/>
        <v>0</v>
      </c>
      <c r="F89" s="4">
        <v>0</v>
      </c>
      <c r="G89" s="5">
        <f t="shared" si="7"/>
        <v>0</v>
      </c>
      <c r="H89" s="4" t="e">
        <f t="shared" si="8"/>
        <v>#DIV/0!</v>
      </c>
      <c r="I89" s="13" t="e">
        <f t="shared" si="9"/>
        <v>#DIV/0!</v>
      </c>
    </row>
    <row r="90" spans="1:9" ht="63.75" customHeight="1" x14ac:dyDescent="0.2">
      <c r="A90" s="19" t="s">
        <v>147</v>
      </c>
      <c r="B90" s="4">
        <v>0</v>
      </c>
      <c r="C90" s="5">
        <f t="shared" si="5"/>
        <v>0</v>
      </c>
      <c r="D90" s="4">
        <v>24</v>
      </c>
      <c r="E90" s="5">
        <f t="shared" si="6"/>
        <v>2.819279071777133E-5</v>
      </c>
      <c r="F90" s="4">
        <v>0</v>
      </c>
      <c r="G90" s="5">
        <f t="shared" si="7"/>
        <v>0</v>
      </c>
      <c r="H90" s="4" t="s">
        <v>81</v>
      </c>
      <c r="I90" s="13">
        <f t="shared" si="9"/>
        <v>0</v>
      </c>
    </row>
    <row r="91" spans="1:9" ht="30" x14ac:dyDescent="0.2">
      <c r="A91" s="19" t="s">
        <v>66</v>
      </c>
      <c r="B91" s="4">
        <v>179.95151999999999</v>
      </c>
      <c r="C91" s="5">
        <f t="shared" si="5"/>
        <v>5.0566539933391823E-4</v>
      </c>
      <c r="D91" s="4">
        <v>701.4</v>
      </c>
      <c r="E91" s="5">
        <f t="shared" si="6"/>
        <v>8.23934308726867E-4</v>
      </c>
      <c r="F91" s="4">
        <v>173.85305</v>
      </c>
      <c r="G91" s="5">
        <f t="shared" si="7"/>
        <v>4.0572697756152291E-4</v>
      </c>
      <c r="H91" s="4">
        <f t="shared" si="8"/>
        <v>-3.3889516465323481</v>
      </c>
      <c r="I91" s="13">
        <f t="shared" si="9"/>
        <v>24.786576846307383</v>
      </c>
    </row>
    <row r="92" spans="1:9" ht="60" x14ac:dyDescent="0.2">
      <c r="A92" s="19" t="s">
        <v>67</v>
      </c>
      <c r="B92" s="4">
        <v>11.6</v>
      </c>
      <c r="C92" s="5">
        <f t="shared" si="5"/>
        <v>3.259610495245303E-5</v>
      </c>
      <c r="D92" s="4">
        <v>0.2</v>
      </c>
      <c r="E92" s="5">
        <f t="shared" si="6"/>
        <v>2.3493992264809441E-7</v>
      </c>
      <c r="F92" s="4">
        <v>0.2</v>
      </c>
      <c r="G92" s="5">
        <f t="shared" si="7"/>
        <v>4.6674703441961235E-7</v>
      </c>
      <c r="H92" s="4">
        <f t="shared" si="8"/>
        <v>-98.275862068965523</v>
      </c>
      <c r="I92" s="13">
        <f t="shared" si="9"/>
        <v>100</v>
      </c>
    </row>
    <row r="93" spans="1:9" ht="18" customHeight="1" x14ac:dyDescent="0.2">
      <c r="A93" s="19" t="s">
        <v>68</v>
      </c>
      <c r="B93" s="4">
        <v>0</v>
      </c>
      <c r="C93" s="5">
        <f t="shared" si="5"/>
        <v>0</v>
      </c>
      <c r="D93" s="4">
        <v>0</v>
      </c>
      <c r="E93" s="5">
        <f t="shared" si="6"/>
        <v>0</v>
      </c>
      <c r="F93" s="4">
        <v>0</v>
      </c>
      <c r="G93" s="5">
        <f t="shared" si="7"/>
        <v>0</v>
      </c>
      <c r="H93" s="4" t="s">
        <v>81</v>
      </c>
      <c r="I93" s="13" t="s">
        <v>81</v>
      </c>
    </row>
    <row r="94" spans="1:9" ht="15" x14ac:dyDescent="0.2">
      <c r="A94" s="19" t="s">
        <v>69</v>
      </c>
      <c r="B94" s="4">
        <v>58.954729999999998</v>
      </c>
      <c r="C94" s="5">
        <f t="shared" si="5"/>
        <v>1.6566332470030443E-4</v>
      </c>
      <c r="D94" s="4">
        <v>262</v>
      </c>
      <c r="E94" s="5">
        <f t="shared" si="6"/>
        <v>3.0777129866900368E-4</v>
      </c>
      <c r="F94" s="4">
        <v>88.196889999999996</v>
      </c>
      <c r="G94" s="5">
        <f t="shared" si="7"/>
        <v>2.058281842626638E-4</v>
      </c>
      <c r="H94" s="4">
        <f t="shared" si="8"/>
        <v>49.601041341381773</v>
      </c>
      <c r="I94" s="13">
        <f t="shared" si="9"/>
        <v>33.662935114503817</v>
      </c>
    </row>
    <row r="95" spans="1:9" ht="15" x14ac:dyDescent="0.2">
      <c r="A95" s="19" t="s">
        <v>97</v>
      </c>
      <c r="B95" s="4">
        <v>236.011</v>
      </c>
      <c r="C95" s="5">
        <f t="shared" si="5"/>
        <v>6.6319304533908564E-4</v>
      </c>
      <c r="D95" s="4">
        <v>100</v>
      </c>
      <c r="E95" s="5">
        <f t="shared" si="6"/>
        <v>1.174699613240472E-4</v>
      </c>
      <c r="F95" s="4">
        <v>100</v>
      </c>
      <c r="G95" s="5">
        <f t="shared" si="7"/>
        <v>2.3337351720980617E-4</v>
      </c>
      <c r="H95" s="4">
        <f t="shared" si="8"/>
        <v>-57.629093559198516</v>
      </c>
      <c r="I95" s="13">
        <f t="shared" si="9"/>
        <v>100</v>
      </c>
    </row>
    <row r="96" spans="1:9" ht="19.5" customHeight="1" x14ac:dyDescent="0.2">
      <c r="A96" s="19" t="s">
        <v>98</v>
      </c>
      <c r="B96" s="4">
        <v>236.3</v>
      </c>
      <c r="C96" s="5">
        <f t="shared" si="5"/>
        <v>6.6400513795384936E-4</v>
      </c>
      <c r="D96" s="4">
        <v>150</v>
      </c>
      <c r="E96" s="5">
        <f t="shared" si="6"/>
        <v>1.7620494198607081E-4</v>
      </c>
      <c r="F96" s="4">
        <v>150</v>
      </c>
      <c r="G96" s="5">
        <f t="shared" si="7"/>
        <v>3.5006027581470925E-4</v>
      </c>
      <c r="H96" s="4">
        <f t="shared" si="8"/>
        <v>-36.521371138383415</v>
      </c>
      <c r="I96" s="13">
        <f t="shared" si="9"/>
        <v>100</v>
      </c>
    </row>
    <row r="97" spans="1:9" ht="30" x14ac:dyDescent="0.2">
      <c r="A97" s="19" t="s">
        <v>70</v>
      </c>
      <c r="B97" s="4">
        <v>0</v>
      </c>
      <c r="C97" s="5">
        <f t="shared" si="5"/>
        <v>0</v>
      </c>
      <c r="D97" s="4">
        <v>440</v>
      </c>
      <c r="E97" s="5">
        <f t="shared" si="6"/>
        <v>5.1686782982580774E-4</v>
      </c>
      <c r="F97" s="4">
        <v>0</v>
      </c>
      <c r="G97" s="5">
        <f t="shared" si="7"/>
        <v>0</v>
      </c>
      <c r="H97" s="4" t="s">
        <v>81</v>
      </c>
      <c r="I97" s="13">
        <f t="shared" si="9"/>
        <v>0</v>
      </c>
    </row>
    <row r="98" spans="1:9" ht="45" x14ac:dyDescent="0.2">
      <c r="A98" s="19" t="s">
        <v>71</v>
      </c>
      <c r="B98" s="4">
        <v>0</v>
      </c>
      <c r="C98" s="5">
        <f t="shared" si="5"/>
        <v>0</v>
      </c>
      <c r="D98" s="4">
        <v>5817.1231100000005</v>
      </c>
      <c r="E98" s="5">
        <f t="shared" si="6"/>
        <v>6.8333722674892121E-3</v>
      </c>
      <c r="F98" s="4">
        <v>0</v>
      </c>
      <c r="G98" s="5">
        <f t="shared" si="7"/>
        <v>0</v>
      </c>
      <c r="H98" s="4" t="s">
        <v>81</v>
      </c>
      <c r="I98" s="13">
        <f t="shared" si="9"/>
        <v>0</v>
      </c>
    </row>
    <row r="99" spans="1:9" ht="30" x14ac:dyDescent="0.2">
      <c r="A99" s="19" t="s">
        <v>72</v>
      </c>
      <c r="B99" s="4">
        <v>290.71179999999998</v>
      </c>
      <c r="C99" s="5">
        <f t="shared" si="5"/>
        <v>8.169027882514255E-4</v>
      </c>
      <c r="D99" s="4">
        <v>680.67169000000001</v>
      </c>
      <c r="E99" s="5">
        <f t="shared" si="6"/>
        <v>7.9958477098673853E-4</v>
      </c>
      <c r="F99" s="4">
        <v>208.98699999999999</v>
      </c>
      <c r="G99" s="5">
        <f t="shared" si="7"/>
        <v>4.8772031241125759E-4</v>
      </c>
      <c r="H99" s="4">
        <f t="shared" si="8"/>
        <v>-28.111965183387809</v>
      </c>
      <c r="I99" s="13">
        <f t="shared" si="9"/>
        <v>30.70305450782006</v>
      </c>
    </row>
    <row r="100" spans="1:9" ht="30" x14ac:dyDescent="0.2">
      <c r="A100" s="19" t="s">
        <v>105</v>
      </c>
      <c r="B100" s="4">
        <v>118.8</v>
      </c>
      <c r="C100" s="5">
        <f t="shared" si="5"/>
        <v>3.3382907485788108E-4</v>
      </c>
      <c r="D100" s="4">
        <v>0</v>
      </c>
      <c r="E100" s="5">
        <f t="shared" si="6"/>
        <v>0</v>
      </c>
      <c r="F100" s="4">
        <v>0</v>
      </c>
      <c r="G100" s="5">
        <f t="shared" si="7"/>
        <v>0</v>
      </c>
      <c r="H100" s="4">
        <f t="shared" si="8"/>
        <v>-100</v>
      </c>
      <c r="I100" s="13" t="s">
        <v>81</v>
      </c>
    </row>
    <row r="101" spans="1:9" ht="15" x14ac:dyDescent="0.2">
      <c r="A101" s="19" t="s">
        <v>99</v>
      </c>
      <c r="B101" s="4">
        <v>99.681089999999998</v>
      </c>
      <c r="C101" s="5">
        <f t="shared" si="5"/>
        <v>2.8010476477714796E-4</v>
      </c>
      <c r="D101" s="4">
        <v>700</v>
      </c>
      <c r="E101" s="5">
        <f t="shared" si="6"/>
        <v>8.2228972926833043E-4</v>
      </c>
      <c r="F101" s="4">
        <v>345.27</v>
      </c>
      <c r="G101" s="5">
        <f t="shared" si="7"/>
        <v>8.0576874287029772E-4</v>
      </c>
      <c r="H101" s="4">
        <f t="shared" si="8"/>
        <v>246.37462331120173</v>
      </c>
      <c r="I101" s="13">
        <f t="shared" si="9"/>
        <v>49.324285714285708</v>
      </c>
    </row>
    <row r="102" spans="1:9" ht="30" x14ac:dyDescent="0.2">
      <c r="A102" s="19" t="s">
        <v>73</v>
      </c>
      <c r="B102" s="4">
        <v>100.3</v>
      </c>
      <c r="C102" s="5">
        <f t="shared" si="5"/>
        <v>2.8184390747681374E-4</v>
      </c>
      <c r="D102" s="4">
        <v>217</v>
      </c>
      <c r="E102" s="5">
        <f t="shared" si="6"/>
        <v>2.5490981607318244E-4</v>
      </c>
      <c r="F102" s="4">
        <v>16.5</v>
      </c>
      <c r="G102" s="5">
        <f t="shared" si="7"/>
        <v>3.8506630339618013E-5</v>
      </c>
      <c r="H102" s="4">
        <f t="shared" si="8"/>
        <v>-83.549351944167498</v>
      </c>
      <c r="I102" s="13">
        <f t="shared" si="9"/>
        <v>7.6036866359447011</v>
      </c>
    </row>
    <row r="103" spans="1:9" ht="15" x14ac:dyDescent="0.2">
      <c r="A103" s="19" t="s">
        <v>100</v>
      </c>
      <c r="B103" s="4">
        <v>689.98793999999998</v>
      </c>
      <c r="C103" s="5">
        <f t="shared" si="5"/>
        <v>1.9388723541523161E-3</v>
      </c>
      <c r="D103" s="4">
        <v>1385</v>
      </c>
      <c r="E103" s="5">
        <f t="shared" si="6"/>
        <v>1.6269589643380538E-3</v>
      </c>
      <c r="F103" s="4">
        <v>837.45</v>
      </c>
      <c r="G103" s="5">
        <f t="shared" si="7"/>
        <v>1.9543865198735216E-3</v>
      </c>
      <c r="H103" s="4">
        <f t="shared" si="8"/>
        <v>21.371686583391593</v>
      </c>
      <c r="I103" s="13">
        <f t="shared" si="9"/>
        <v>60.465703971119133</v>
      </c>
    </row>
    <row r="104" spans="1:9" ht="15" x14ac:dyDescent="0.2">
      <c r="A104" s="19" t="s">
        <v>103</v>
      </c>
      <c r="B104" s="4">
        <v>0</v>
      </c>
      <c r="C104" s="5">
        <f t="shared" si="5"/>
        <v>0</v>
      </c>
      <c r="D104" s="4">
        <v>0</v>
      </c>
      <c r="E104" s="5">
        <f t="shared" si="6"/>
        <v>0</v>
      </c>
      <c r="F104" s="4">
        <v>0</v>
      </c>
      <c r="G104" s="5">
        <f t="shared" si="7"/>
        <v>0</v>
      </c>
      <c r="H104" s="4" t="s">
        <v>81</v>
      </c>
      <c r="I104" s="13" t="s">
        <v>81</v>
      </c>
    </row>
    <row r="105" spans="1:9" ht="30" customHeight="1" x14ac:dyDescent="0.2">
      <c r="A105" s="19" t="s">
        <v>102</v>
      </c>
      <c r="B105" s="4">
        <v>75</v>
      </c>
      <c r="C105" s="5">
        <f t="shared" si="5"/>
        <v>2.1075067857189461E-4</v>
      </c>
      <c r="D105" s="4">
        <v>2003.6</v>
      </c>
      <c r="E105" s="5">
        <f t="shared" si="6"/>
        <v>2.3536281450886095E-3</v>
      </c>
      <c r="F105" s="4">
        <v>80.5</v>
      </c>
      <c r="G105" s="5">
        <f t="shared" si="7"/>
        <v>1.8786568135389396E-4</v>
      </c>
      <c r="H105" s="4">
        <f t="shared" si="8"/>
        <v>7.3333333333333286</v>
      </c>
      <c r="I105" s="13">
        <f t="shared" si="9"/>
        <v>4.0177680175683772</v>
      </c>
    </row>
    <row r="106" spans="1:9" ht="92.25" customHeight="1" x14ac:dyDescent="0.2">
      <c r="A106" s="19" t="s">
        <v>101</v>
      </c>
      <c r="B106" s="4">
        <v>0</v>
      </c>
      <c r="C106" s="5">
        <f t="shared" si="5"/>
        <v>0</v>
      </c>
      <c r="D106" s="4">
        <v>1200</v>
      </c>
      <c r="E106" s="5">
        <f t="shared" si="6"/>
        <v>1.4096395358885665E-3</v>
      </c>
      <c r="F106" s="4">
        <v>170.59567000000001</v>
      </c>
      <c r="G106" s="5">
        <f t="shared" si="7"/>
        <v>3.9812511528663412E-4</v>
      </c>
      <c r="H106" s="4" t="s">
        <v>81</v>
      </c>
      <c r="I106" s="13">
        <f t="shared" si="9"/>
        <v>14.216305833333335</v>
      </c>
    </row>
    <row r="107" spans="1:9" ht="45" hidden="1" x14ac:dyDescent="0.2">
      <c r="A107" s="19" t="s">
        <v>74</v>
      </c>
      <c r="B107" s="4">
        <v>0</v>
      </c>
      <c r="C107" s="5">
        <f t="shared" si="5"/>
        <v>0</v>
      </c>
      <c r="D107" s="4">
        <v>0</v>
      </c>
      <c r="E107" s="5">
        <f t="shared" si="6"/>
        <v>0</v>
      </c>
      <c r="F107" s="4">
        <v>0</v>
      </c>
      <c r="G107" s="5">
        <f t="shared" si="7"/>
        <v>0</v>
      </c>
      <c r="H107" s="4" t="e">
        <f t="shared" si="8"/>
        <v>#DIV/0!</v>
      </c>
      <c r="I107" s="13" t="e">
        <f t="shared" si="9"/>
        <v>#DIV/0!</v>
      </c>
    </row>
    <row r="108" spans="1:9" ht="45" hidden="1" x14ac:dyDescent="0.2">
      <c r="A108" s="19" t="s">
        <v>104</v>
      </c>
      <c r="B108" s="4">
        <v>0</v>
      </c>
      <c r="C108" s="5">
        <f t="shared" si="5"/>
        <v>0</v>
      </c>
      <c r="D108" s="4">
        <v>0</v>
      </c>
      <c r="E108" s="5">
        <f t="shared" si="6"/>
        <v>0</v>
      </c>
      <c r="F108" s="4">
        <v>0</v>
      </c>
      <c r="G108" s="5">
        <f t="shared" si="7"/>
        <v>0</v>
      </c>
      <c r="H108" s="4" t="e">
        <f t="shared" si="8"/>
        <v>#DIV/0!</v>
      </c>
      <c r="I108" s="13" t="e">
        <f t="shared" si="9"/>
        <v>#DIV/0!</v>
      </c>
    </row>
    <row r="109" spans="1:9" ht="30" x14ac:dyDescent="0.2">
      <c r="A109" s="10" t="s">
        <v>93</v>
      </c>
      <c r="B109" s="4">
        <f>SUM(B110:B116)</f>
        <v>22034.605449999999</v>
      </c>
      <c r="C109" s="5">
        <f t="shared" si="5"/>
        <v>6.1917440675352896E-2</v>
      </c>
      <c r="D109" s="4">
        <f>SUM(D110:D116)</f>
        <v>58932.600000000006</v>
      </c>
      <c r="E109" s="5">
        <f t="shared" si="6"/>
        <v>6.9228102427255453E-2</v>
      </c>
      <c r="F109" s="4">
        <f>SUM(F110:F116)</f>
        <v>26772.21183</v>
      </c>
      <c r="G109" s="5">
        <f t="shared" si="7"/>
        <v>6.2479252382530812E-2</v>
      </c>
      <c r="H109" s="4">
        <f t="shared" si="8"/>
        <v>21.500754305541705</v>
      </c>
      <c r="I109" s="13">
        <f t="shared" si="9"/>
        <v>45.428526537094918</v>
      </c>
    </row>
    <row r="110" spans="1:9" ht="30" x14ac:dyDescent="0.2">
      <c r="A110" s="19" t="s">
        <v>134</v>
      </c>
      <c r="B110" s="4">
        <v>967.63300000000004</v>
      </c>
      <c r="C110" s="5">
        <f t="shared" si="5"/>
        <v>2.719057484780775E-3</v>
      </c>
      <c r="D110" s="4">
        <v>2790</v>
      </c>
      <c r="E110" s="5">
        <f t="shared" si="6"/>
        <v>3.2774119209409169E-3</v>
      </c>
      <c r="F110" s="4">
        <v>1294.6645000000001</v>
      </c>
      <c r="G110" s="5">
        <f t="shared" si="7"/>
        <v>3.0214040797167511E-3</v>
      </c>
      <c r="H110" s="4">
        <f t="shared" si="8"/>
        <v>33.79705942232232</v>
      </c>
      <c r="I110" s="13">
        <f t="shared" si="9"/>
        <v>46.403745519713262</v>
      </c>
    </row>
    <row r="111" spans="1:9" ht="30" x14ac:dyDescent="0.2">
      <c r="A111" s="19" t="s">
        <v>75</v>
      </c>
      <c r="B111" s="4">
        <v>1563.7859699999999</v>
      </c>
      <c r="C111" s="5">
        <f t="shared" si="5"/>
        <v>4.3942527242494455E-3</v>
      </c>
      <c r="D111" s="4">
        <v>3144.7</v>
      </c>
      <c r="E111" s="5">
        <f t="shared" si="6"/>
        <v>3.6940778737573122E-3</v>
      </c>
      <c r="F111" s="4">
        <v>1794.72631</v>
      </c>
      <c r="G111" s="5">
        <f t="shared" si="7"/>
        <v>4.1884159139367692E-3</v>
      </c>
      <c r="H111" s="4">
        <f t="shared" si="8"/>
        <v>14.768027366302562</v>
      </c>
      <c r="I111" s="13">
        <f t="shared" si="9"/>
        <v>57.071463414634152</v>
      </c>
    </row>
    <row r="112" spans="1:9" ht="15" x14ac:dyDescent="0.2">
      <c r="A112" s="19" t="s">
        <v>76</v>
      </c>
      <c r="B112" s="4">
        <v>778.21308999999997</v>
      </c>
      <c r="C112" s="5">
        <f t="shared" si="5"/>
        <v>2.1867858238804119E-3</v>
      </c>
      <c r="D112" s="4">
        <v>2561</v>
      </c>
      <c r="E112" s="5">
        <f t="shared" si="6"/>
        <v>3.0084057095088488E-3</v>
      </c>
      <c r="F112" s="4">
        <v>1055.5646999999999</v>
      </c>
      <c r="G112" s="5">
        <f t="shared" si="7"/>
        <v>2.4634084668151385E-3</v>
      </c>
      <c r="H112" s="4">
        <f t="shared" si="8"/>
        <v>35.639545718769625</v>
      </c>
      <c r="I112" s="13">
        <f t="shared" si="9"/>
        <v>41.21689574385006</v>
      </c>
    </row>
    <row r="113" spans="1:9" ht="30" customHeight="1" x14ac:dyDescent="0.2">
      <c r="A113" s="19" t="s">
        <v>77</v>
      </c>
      <c r="B113" s="4">
        <v>16117.83124</v>
      </c>
      <c r="C113" s="5">
        <f t="shared" si="5"/>
        <v>4.5291251612497085E-2</v>
      </c>
      <c r="D113" s="4">
        <v>40055.599999999999</v>
      </c>
      <c r="E113" s="5">
        <f t="shared" si="6"/>
        <v>4.705329782811505E-2</v>
      </c>
      <c r="F113" s="4">
        <v>20114.735069999999</v>
      </c>
      <c r="G113" s="5">
        <f t="shared" si="7"/>
        <v>4.6942464710293362E-2</v>
      </c>
      <c r="H113" s="4">
        <f t="shared" si="8"/>
        <v>24.79802505985289</v>
      </c>
      <c r="I113" s="13">
        <f t="shared" si="9"/>
        <v>50.217035994966999</v>
      </c>
    </row>
    <row r="114" spans="1:9" ht="25.5" customHeight="1" x14ac:dyDescent="0.2">
      <c r="A114" s="19" t="s">
        <v>135</v>
      </c>
      <c r="B114" s="4">
        <v>0</v>
      </c>
      <c r="C114" s="5">
        <f t="shared" si="5"/>
        <v>0</v>
      </c>
      <c r="D114" s="4">
        <v>1767</v>
      </c>
      <c r="E114" s="5">
        <f t="shared" si="6"/>
        <v>2.0756942165959143E-3</v>
      </c>
      <c r="F114" s="4">
        <v>0</v>
      </c>
      <c r="G114" s="5">
        <f t="shared" si="7"/>
        <v>0</v>
      </c>
      <c r="H114" s="4" t="s">
        <v>81</v>
      </c>
      <c r="I114" s="13">
        <f t="shared" si="9"/>
        <v>0</v>
      </c>
    </row>
    <row r="115" spans="1:9" ht="39.75" customHeight="1" x14ac:dyDescent="0.2">
      <c r="A115" s="19" t="s">
        <v>136</v>
      </c>
      <c r="B115" s="4">
        <v>0</v>
      </c>
      <c r="C115" s="5">
        <f t="shared" si="5"/>
        <v>0</v>
      </c>
      <c r="D115" s="4">
        <v>2293</v>
      </c>
      <c r="E115" s="5">
        <f t="shared" si="6"/>
        <v>2.6935862131604025E-3</v>
      </c>
      <c r="F115" s="4">
        <v>0</v>
      </c>
      <c r="G115" s="5">
        <f t="shared" si="7"/>
        <v>0</v>
      </c>
      <c r="H115" s="4" t="s">
        <v>81</v>
      </c>
      <c r="I115" s="13">
        <f t="shared" si="9"/>
        <v>0</v>
      </c>
    </row>
    <row r="116" spans="1:9" ht="30" x14ac:dyDescent="0.2">
      <c r="A116" s="19" t="s">
        <v>78</v>
      </c>
      <c r="B116" s="4">
        <v>2607.1421500000001</v>
      </c>
      <c r="C116" s="5">
        <f t="shared" si="5"/>
        <v>7.3260930299451771E-3</v>
      </c>
      <c r="D116" s="4">
        <v>6321.3</v>
      </c>
      <c r="E116" s="5">
        <f t="shared" si="6"/>
        <v>7.425628665176996E-3</v>
      </c>
      <c r="F116" s="4">
        <v>2512.5212499999998</v>
      </c>
      <c r="G116" s="5">
        <f t="shared" si="7"/>
        <v>5.8635592117687865E-3</v>
      </c>
      <c r="H116" s="4">
        <f t="shared" si="8"/>
        <v>-3.6292957789048899</v>
      </c>
      <c r="I116" s="13">
        <f t="shared" si="9"/>
        <v>39.746907281730017</v>
      </c>
    </row>
    <row r="117" spans="1:9" ht="47.25" customHeight="1" x14ac:dyDescent="0.2">
      <c r="A117" s="9" t="s">
        <v>106</v>
      </c>
      <c r="B117" s="4">
        <f>SUM(B118)</f>
        <v>4682.2388600000004</v>
      </c>
      <c r="C117" s="5">
        <f t="shared" si="5"/>
        <v>1.3157133559742592E-2</v>
      </c>
      <c r="D117" s="4">
        <f>SUM(D118)</f>
        <v>11482.3</v>
      </c>
      <c r="E117" s="5">
        <f t="shared" si="6"/>
        <v>1.3488253369111072E-2</v>
      </c>
      <c r="F117" s="4">
        <f>SUM(F118)</f>
        <v>5424.5965999999999</v>
      </c>
      <c r="G117" s="5">
        <f t="shared" si="7"/>
        <v>1.265957187986356E-2</v>
      </c>
      <c r="H117" s="4">
        <f t="shared" si="8"/>
        <v>15.854760130712322</v>
      </c>
      <c r="I117" s="13">
        <f t="shared" si="9"/>
        <v>47.243118538968673</v>
      </c>
    </row>
    <row r="118" spans="1:9" ht="47.25" customHeight="1" x14ac:dyDescent="0.2">
      <c r="A118" s="10" t="s">
        <v>108</v>
      </c>
      <c r="B118" s="4">
        <f>SUM(B119)</f>
        <v>4682.2388600000004</v>
      </c>
      <c r="C118" s="5">
        <f t="shared" si="5"/>
        <v>1.3157133559742592E-2</v>
      </c>
      <c r="D118" s="4">
        <f>SUM(D119)</f>
        <v>11482.3</v>
      </c>
      <c r="E118" s="5">
        <f t="shared" si="6"/>
        <v>1.3488253369111072E-2</v>
      </c>
      <c r="F118" s="4">
        <f>SUM(F119)</f>
        <v>5424.5965999999999</v>
      </c>
      <c r="G118" s="5">
        <f t="shared" si="7"/>
        <v>1.265957187986356E-2</v>
      </c>
      <c r="H118" s="4">
        <f t="shared" si="8"/>
        <v>15.854760130712322</v>
      </c>
      <c r="I118" s="13">
        <f t="shared" si="9"/>
        <v>47.243118538968673</v>
      </c>
    </row>
    <row r="119" spans="1:9" ht="47.25" customHeight="1" x14ac:dyDescent="0.2">
      <c r="A119" s="19" t="s">
        <v>107</v>
      </c>
      <c r="B119" s="4">
        <v>4682.2388600000004</v>
      </c>
      <c r="C119" s="5">
        <f t="shared" si="5"/>
        <v>1.3157133559742592E-2</v>
      </c>
      <c r="D119" s="4">
        <v>11482.3</v>
      </c>
      <c r="E119" s="5">
        <f t="shared" si="6"/>
        <v>1.3488253369111072E-2</v>
      </c>
      <c r="F119" s="4">
        <v>5424.5965999999999</v>
      </c>
      <c r="G119" s="5">
        <f t="shared" si="7"/>
        <v>1.265957187986356E-2</v>
      </c>
      <c r="H119" s="4">
        <f t="shared" si="8"/>
        <v>15.854760130712322</v>
      </c>
      <c r="I119" s="13">
        <f t="shared" si="9"/>
        <v>47.243118538968673</v>
      </c>
    </row>
    <row r="120" spans="1:9" ht="28.5" x14ac:dyDescent="0.2">
      <c r="A120" s="9" t="s">
        <v>109</v>
      </c>
      <c r="B120" s="4">
        <f>SUM(B121)</f>
        <v>2271.3040000000001</v>
      </c>
      <c r="C120" s="5">
        <f t="shared" si="5"/>
        <v>6.3823847899074472E-3</v>
      </c>
      <c r="D120" s="4">
        <f>SUM(D121)</f>
        <v>17989.228920000001</v>
      </c>
      <c r="E120" s="5">
        <f t="shared" si="6"/>
        <v>2.1131940254818318E-2</v>
      </c>
      <c r="F120" s="4">
        <f>SUM(F121)</f>
        <v>6254.2767199999998</v>
      </c>
      <c r="G120" s="5">
        <f t="shared" si="7"/>
        <v>1.45958255574981E-2</v>
      </c>
      <c r="H120" s="4">
        <f t="shared" si="8"/>
        <v>175.36061751311138</v>
      </c>
      <c r="I120" s="13">
        <f t="shared" si="9"/>
        <v>34.766785990736061</v>
      </c>
    </row>
    <row r="121" spans="1:9" ht="30" x14ac:dyDescent="0.2">
      <c r="A121" s="10" t="s">
        <v>110</v>
      </c>
      <c r="B121" s="4">
        <f>SUM(B122)</f>
        <v>2271.3040000000001</v>
      </c>
      <c r="C121" s="5">
        <f t="shared" si="5"/>
        <v>6.3823847899074472E-3</v>
      </c>
      <c r="D121" s="4">
        <f>SUM(D122)</f>
        <v>17989.228920000001</v>
      </c>
      <c r="E121" s="5">
        <f t="shared" si="6"/>
        <v>2.1131940254818318E-2</v>
      </c>
      <c r="F121" s="4">
        <f>SUM(F122)</f>
        <v>6254.2767199999998</v>
      </c>
      <c r="G121" s="5">
        <f t="shared" si="7"/>
        <v>1.45958255574981E-2</v>
      </c>
      <c r="H121" s="4">
        <f t="shared" si="8"/>
        <v>175.36061751311138</v>
      </c>
      <c r="I121" s="13">
        <f t="shared" si="9"/>
        <v>34.766785990736061</v>
      </c>
    </row>
    <row r="122" spans="1:9" ht="77.25" customHeight="1" x14ac:dyDescent="0.2">
      <c r="A122" s="19" t="s">
        <v>60</v>
      </c>
      <c r="B122" s="4">
        <v>2271.3040000000001</v>
      </c>
      <c r="C122" s="5">
        <f t="shared" si="5"/>
        <v>6.3823847899074472E-3</v>
      </c>
      <c r="D122" s="4">
        <v>17989.228920000001</v>
      </c>
      <c r="E122" s="5">
        <f t="shared" si="6"/>
        <v>2.1131940254818318E-2</v>
      </c>
      <c r="F122" s="4">
        <v>6254.2767199999998</v>
      </c>
      <c r="G122" s="5">
        <f t="shared" si="7"/>
        <v>1.45958255574981E-2</v>
      </c>
      <c r="H122" s="4">
        <f t="shared" si="8"/>
        <v>175.36061751311138</v>
      </c>
      <c r="I122" s="13">
        <f t="shared" si="9"/>
        <v>34.766785990736061</v>
      </c>
    </row>
    <row r="123" spans="1:9" ht="51" customHeight="1" x14ac:dyDescent="0.2">
      <c r="A123" s="9" t="s">
        <v>111</v>
      </c>
      <c r="B123" s="4">
        <f>SUM(B124)</f>
        <v>414.99748</v>
      </c>
      <c r="C123" s="5">
        <f t="shared" si="5"/>
        <v>1.1661466735416834E-3</v>
      </c>
      <c r="D123" s="4">
        <f t="shared" ref="D123:F124" si="10">SUM(D124)</f>
        <v>1777.0666799999999</v>
      </c>
      <c r="E123" s="5">
        <f t="shared" si="6"/>
        <v>2.0875195416985297E-3</v>
      </c>
      <c r="F123" s="4">
        <f t="shared" si="10"/>
        <v>360</v>
      </c>
      <c r="G123" s="5">
        <f t="shared" si="7"/>
        <v>8.4014466195530212E-4</v>
      </c>
      <c r="H123" s="4">
        <f t="shared" si="8"/>
        <v>-13.25248529219985</v>
      </c>
      <c r="I123" s="13">
        <f t="shared" si="9"/>
        <v>20.258103089299947</v>
      </c>
    </row>
    <row r="124" spans="1:9" ht="48.75" customHeight="1" x14ac:dyDescent="0.2">
      <c r="A124" s="10" t="s">
        <v>112</v>
      </c>
      <c r="B124" s="4">
        <f>SUM(B125)</f>
        <v>414.99748</v>
      </c>
      <c r="C124" s="5">
        <f t="shared" si="5"/>
        <v>1.1661466735416834E-3</v>
      </c>
      <c r="D124" s="4">
        <f t="shared" si="10"/>
        <v>1777.0666799999999</v>
      </c>
      <c r="E124" s="5">
        <f t="shared" si="6"/>
        <v>2.0875195416985297E-3</v>
      </c>
      <c r="F124" s="4">
        <f t="shared" si="10"/>
        <v>360</v>
      </c>
      <c r="G124" s="5">
        <f t="shared" si="7"/>
        <v>8.4014466195530212E-4</v>
      </c>
      <c r="H124" s="4">
        <f t="shared" si="8"/>
        <v>-13.25248529219985</v>
      </c>
      <c r="I124" s="13">
        <f t="shared" si="9"/>
        <v>20.258103089299947</v>
      </c>
    </row>
    <row r="125" spans="1:9" ht="76.5" customHeight="1" x14ac:dyDescent="0.2">
      <c r="A125" s="19" t="s">
        <v>113</v>
      </c>
      <c r="B125" s="4">
        <v>414.99748</v>
      </c>
      <c r="C125" s="5">
        <f t="shared" si="5"/>
        <v>1.1661466735416834E-3</v>
      </c>
      <c r="D125" s="4">
        <v>1777.0666799999999</v>
      </c>
      <c r="E125" s="5">
        <f t="shared" si="6"/>
        <v>2.0875195416985297E-3</v>
      </c>
      <c r="F125" s="4">
        <v>360</v>
      </c>
      <c r="G125" s="5">
        <f t="shared" si="7"/>
        <v>8.4014466195530212E-4</v>
      </c>
      <c r="H125" s="4">
        <f t="shared" si="8"/>
        <v>-13.25248529219985</v>
      </c>
      <c r="I125" s="13">
        <f t="shared" si="9"/>
        <v>20.258103089299947</v>
      </c>
    </row>
    <row r="126" spans="1:9" ht="57.75" customHeight="1" x14ac:dyDescent="0.2">
      <c r="A126" s="18" t="s">
        <v>114</v>
      </c>
      <c r="B126" s="4">
        <f>SUM(B127)</f>
        <v>0</v>
      </c>
      <c r="C126" s="5">
        <f t="shared" si="5"/>
        <v>0</v>
      </c>
      <c r="D126" s="4">
        <f t="shared" ref="D126:F127" si="11">SUM(D127)</f>
        <v>505.61257999999998</v>
      </c>
      <c r="E126" s="5">
        <f t="shared" si="6"/>
        <v>5.9394290217551721E-4</v>
      </c>
      <c r="F126" s="4">
        <f t="shared" si="11"/>
        <v>0</v>
      </c>
      <c r="G126" s="5">
        <f t="shared" si="7"/>
        <v>0</v>
      </c>
      <c r="H126" s="4" t="s">
        <v>81</v>
      </c>
      <c r="I126" s="13">
        <f t="shared" si="9"/>
        <v>0</v>
      </c>
    </row>
    <row r="127" spans="1:9" ht="63.75" customHeight="1" x14ac:dyDescent="0.2">
      <c r="A127" s="10" t="s">
        <v>115</v>
      </c>
      <c r="B127" s="4">
        <f>SUM(B128)</f>
        <v>0</v>
      </c>
      <c r="C127" s="5">
        <f t="shared" si="5"/>
        <v>0</v>
      </c>
      <c r="D127" s="4">
        <f t="shared" si="11"/>
        <v>505.61257999999998</v>
      </c>
      <c r="E127" s="5">
        <f t="shared" si="6"/>
        <v>5.9394290217551721E-4</v>
      </c>
      <c r="F127" s="4">
        <f t="shared" si="11"/>
        <v>0</v>
      </c>
      <c r="G127" s="5">
        <f t="shared" si="7"/>
        <v>0</v>
      </c>
      <c r="H127" s="4" t="s">
        <v>81</v>
      </c>
      <c r="I127" s="13">
        <f t="shared" si="9"/>
        <v>0</v>
      </c>
    </row>
    <row r="128" spans="1:9" ht="76.5" customHeight="1" x14ac:dyDescent="0.2">
      <c r="A128" s="19" t="s">
        <v>113</v>
      </c>
      <c r="B128" s="4">
        <v>0</v>
      </c>
      <c r="C128" s="5">
        <f t="shared" si="5"/>
        <v>0</v>
      </c>
      <c r="D128" s="4">
        <v>505.61257999999998</v>
      </c>
      <c r="E128" s="5">
        <f t="shared" si="6"/>
        <v>5.9394290217551721E-4</v>
      </c>
      <c r="F128" s="4">
        <v>0</v>
      </c>
      <c r="G128" s="5">
        <f t="shared" si="7"/>
        <v>0</v>
      </c>
      <c r="H128" s="4" t="s">
        <v>81</v>
      </c>
      <c r="I128" s="13">
        <f t="shared" si="9"/>
        <v>0</v>
      </c>
    </row>
    <row r="129" spans="1:9" ht="47.25" customHeight="1" x14ac:dyDescent="0.2">
      <c r="A129" s="9" t="s">
        <v>116</v>
      </c>
      <c r="B129" s="4">
        <f>SUM(B130)</f>
        <v>696.44363999999996</v>
      </c>
      <c r="C129" s="5">
        <f t="shared" si="5"/>
        <v>1.9570129295610706E-3</v>
      </c>
      <c r="D129" s="4">
        <f>SUM(D130)</f>
        <v>3024</v>
      </c>
      <c r="E129" s="5">
        <f t="shared" si="6"/>
        <v>3.5522916304391874E-3</v>
      </c>
      <c r="F129" s="4">
        <f>SUM(F130)</f>
        <v>305.5</v>
      </c>
      <c r="G129" s="5">
        <f t="shared" si="7"/>
        <v>7.1295609507595779E-4</v>
      </c>
      <c r="H129" s="4">
        <f t="shared" si="8"/>
        <v>-56.134282452489622</v>
      </c>
      <c r="I129" s="13">
        <f t="shared" si="9"/>
        <v>10.102513227513228</v>
      </c>
    </row>
    <row r="130" spans="1:9" ht="44.25" customHeight="1" x14ac:dyDescent="0.2">
      <c r="A130" s="10" t="s">
        <v>117</v>
      </c>
      <c r="B130" s="4">
        <f>SUM(B131)</f>
        <v>696.44363999999996</v>
      </c>
      <c r="C130" s="5">
        <f t="shared" si="5"/>
        <v>1.9570129295610706E-3</v>
      </c>
      <c r="D130" s="4">
        <f>SUM(D131)</f>
        <v>3024</v>
      </c>
      <c r="E130" s="5">
        <f t="shared" si="6"/>
        <v>3.5522916304391874E-3</v>
      </c>
      <c r="F130" s="4">
        <f>SUM(F131)</f>
        <v>305.5</v>
      </c>
      <c r="G130" s="5">
        <f t="shared" si="7"/>
        <v>7.1295609507595779E-4</v>
      </c>
      <c r="H130" s="4">
        <f t="shared" si="8"/>
        <v>-56.134282452489622</v>
      </c>
      <c r="I130" s="13">
        <f t="shared" si="9"/>
        <v>10.102513227513228</v>
      </c>
    </row>
    <row r="131" spans="1:9" ht="48.75" customHeight="1" x14ac:dyDescent="0.2">
      <c r="A131" s="19" t="s">
        <v>107</v>
      </c>
      <c r="B131" s="4">
        <v>696.44363999999996</v>
      </c>
      <c r="C131" s="5">
        <f t="shared" si="5"/>
        <v>1.9570129295610706E-3</v>
      </c>
      <c r="D131" s="4">
        <v>3024</v>
      </c>
      <c r="E131" s="5">
        <f t="shared" si="6"/>
        <v>3.5522916304391874E-3</v>
      </c>
      <c r="F131" s="4">
        <v>305.5</v>
      </c>
      <c r="G131" s="5">
        <f t="shared" si="7"/>
        <v>7.1295609507595779E-4</v>
      </c>
      <c r="H131" s="4">
        <f t="shared" si="8"/>
        <v>-56.134282452489622</v>
      </c>
      <c r="I131" s="13">
        <f t="shared" si="9"/>
        <v>10.102513227513228</v>
      </c>
    </row>
    <row r="132" spans="1:9" ht="48.75" customHeight="1" x14ac:dyDescent="0.2">
      <c r="A132" s="9" t="s">
        <v>118</v>
      </c>
      <c r="B132" s="4">
        <f>SUM(B133)</f>
        <v>61.066160000000004</v>
      </c>
      <c r="C132" s="5">
        <f t="shared" si="5"/>
        <v>1.7159646210373184E-4</v>
      </c>
      <c r="D132" s="4">
        <f>SUM(D133)</f>
        <v>1295</v>
      </c>
      <c r="E132" s="5">
        <f t="shared" si="6"/>
        <v>1.5212359991464113E-3</v>
      </c>
      <c r="F132" s="4">
        <f>SUM(F133)</f>
        <v>264.12560000000002</v>
      </c>
      <c r="G132" s="5">
        <f t="shared" si="7"/>
        <v>6.1639920257150385E-4</v>
      </c>
      <c r="H132" s="4">
        <f t="shared" si="8"/>
        <v>332.52367596063027</v>
      </c>
      <c r="I132" s="13">
        <f t="shared" si="9"/>
        <v>20.39579922779923</v>
      </c>
    </row>
    <row r="133" spans="1:9" ht="48.75" customHeight="1" x14ac:dyDescent="0.2">
      <c r="A133" s="10" t="s">
        <v>119</v>
      </c>
      <c r="B133" s="4">
        <f>SUM(B134)</f>
        <v>61.066160000000004</v>
      </c>
      <c r="C133" s="5">
        <f t="shared" si="5"/>
        <v>1.7159646210373184E-4</v>
      </c>
      <c r="D133" s="4">
        <f>SUM(D134)</f>
        <v>1295</v>
      </c>
      <c r="E133" s="5">
        <f t="shared" si="6"/>
        <v>1.5212359991464113E-3</v>
      </c>
      <c r="F133" s="4">
        <f>SUM(F134)</f>
        <v>264.12560000000002</v>
      </c>
      <c r="G133" s="5">
        <f t="shared" si="7"/>
        <v>6.1639920257150385E-4</v>
      </c>
      <c r="H133" s="4">
        <f t="shared" si="8"/>
        <v>332.52367596063027</v>
      </c>
      <c r="I133" s="13">
        <f t="shared" si="9"/>
        <v>20.39579922779923</v>
      </c>
    </row>
    <row r="134" spans="1:9" ht="48.75" customHeight="1" x14ac:dyDescent="0.2">
      <c r="A134" s="19" t="s">
        <v>43</v>
      </c>
      <c r="B134" s="4">
        <v>61.066160000000004</v>
      </c>
      <c r="C134" s="5">
        <f t="shared" ref="C134:C158" si="12">SUM(B134/$B$159)</f>
        <v>1.7159646210373184E-4</v>
      </c>
      <c r="D134" s="4">
        <v>1295</v>
      </c>
      <c r="E134" s="5">
        <f t="shared" ref="E134:E158" si="13">D134/$D$159</f>
        <v>1.5212359991464113E-3</v>
      </c>
      <c r="F134" s="4">
        <v>264.12560000000002</v>
      </c>
      <c r="G134" s="5">
        <f t="shared" ref="G134:G158" si="14">F134/$F$159</f>
        <v>6.1639920257150385E-4</v>
      </c>
      <c r="H134" s="4">
        <f t="shared" ref="H134:H158" si="15">F134/B134*100-100</f>
        <v>332.52367596063027</v>
      </c>
      <c r="I134" s="13">
        <f t="shared" ref="I134:I158" si="16">F134/D134*100</f>
        <v>20.39579922779923</v>
      </c>
    </row>
    <row r="135" spans="1:9" ht="48.75" customHeight="1" x14ac:dyDescent="0.2">
      <c r="A135" s="9" t="s">
        <v>120</v>
      </c>
      <c r="B135" s="4">
        <f>SUM(B136)</f>
        <v>630.05286000000001</v>
      </c>
      <c r="C135" s="5">
        <f t="shared" si="12"/>
        <v>1.7704542370821723E-3</v>
      </c>
      <c r="D135" s="4">
        <f>SUM(D136)</f>
        <v>6776.2330000000002</v>
      </c>
      <c r="E135" s="5">
        <f t="shared" si="13"/>
        <v>7.960038284327323E-3</v>
      </c>
      <c r="F135" s="4">
        <f>SUM(F136)</f>
        <v>2500.971</v>
      </c>
      <c r="G135" s="5">
        <f t="shared" si="14"/>
        <v>5.8366039870972608E-3</v>
      </c>
      <c r="H135" s="4">
        <f t="shared" si="15"/>
        <v>296.94621813160251</v>
      </c>
      <c r="I135" s="13">
        <f t="shared" si="16"/>
        <v>36.907984126283736</v>
      </c>
    </row>
    <row r="136" spans="1:9" ht="32.25" customHeight="1" x14ac:dyDescent="0.2">
      <c r="A136" s="10" t="s">
        <v>121</v>
      </c>
      <c r="B136" s="4">
        <f>SUM(B137:B138)</f>
        <v>630.05286000000001</v>
      </c>
      <c r="C136" s="5">
        <f t="shared" si="12"/>
        <v>1.7704542370821723E-3</v>
      </c>
      <c r="D136" s="4">
        <f>SUM(D137:D138)</f>
        <v>6776.2330000000002</v>
      </c>
      <c r="E136" s="5">
        <f t="shared" si="13"/>
        <v>7.960038284327323E-3</v>
      </c>
      <c r="F136" s="4">
        <f>SUM(F137:F138)</f>
        <v>2500.971</v>
      </c>
      <c r="G136" s="5">
        <f t="shared" si="14"/>
        <v>5.8366039870972608E-3</v>
      </c>
      <c r="H136" s="4">
        <f t="shared" si="15"/>
        <v>296.94621813160251</v>
      </c>
      <c r="I136" s="13">
        <f t="shared" si="16"/>
        <v>36.907984126283736</v>
      </c>
    </row>
    <row r="137" spans="1:9" ht="20.25" customHeight="1" x14ac:dyDescent="0.2">
      <c r="A137" s="19" t="s">
        <v>46</v>
      </c>
      <c r="B137" s="4">
        <v>415.46021999999999</v>
      </c>
      <c r="C137" s="5">
        <f t="shared" si="12"/>
        <v>1.1674469771283816E-3</v>
      </c>
      <c r="D137" s="4">
        <v>5526.2330000000002</v>
      </c>
      <c r="E137" s="5">
        <f t="shared" si="13"/>
        <v>6.4916637677767336E-3</v>
      </c>
      <c r="F137" s="4">
        <v>2277.3868699999998</v>
      </c>
      <c r="G137" s="5">
        <f t="shared" si="14"/>
        <v>5.3148178389933153E-3</v>
      </c>
      <c r="H137" s="4">
        <f t="shared" si="15"/>
        <v>448.16003082076065</v>
      </c>
      <c r="I137" s="13">
        <f t="shared" si="16"/>
        <v>41.210475019782912</v>
      </c>
    </row>
    <row r="138" spans="1:9" ht="20.25" customHeight="1" x14ac:dyDescent="0.2">
      <c r="A138" s="19" t="s">
        <v>122</v>
      </c>
      <c r="B138" s="4">
        <v>214.59263999999999</v>
      </c>
      <c r="C138" s="5">
        <f t="shared" si="12"/>
        <v>6.0300725995379061E-4</v>
      </c>
      <c r="D138" s="4">
        <v>1250</v>
      </c>
      <c r="E138" s="5">
        <f t="shared" si="13"/>
        <v>1.46837451655059E-3</v>
      </c>
      <c r="F138" s="4">
        <v>223.58412999999999</v>
      </c>
      <c r="G138" s="5">
        <f t="shared" si="14"/>
        <v>5.2178614810394533E-4</v>
      </c>
      <c r="H138" s="4">
        <f t="shared" si="15"/>
        <v>4.1900272068976676</v>
      </c>
      <c r="I138" s="13">
        <f t="shared" si="16"/>
        <v>17.886730399999998</v>
      </c>
    </row>
    <row r="139" spans="1:9" ht="45.75" customHeight="1" x14ac:dyDescent="0.2">
      <c r="A139" s="9" t="s">
        <v>137</v>
      </c>
      <c r="B139" s="4">
        <f>SUM(B140)</f>
        <v>162.33086</v>
      </c>
      <c r="C139" s="5">
        <f t="shared" si="12"/>
        <v>4.5615118530878965E-4</v>
      </c>
      <c r="D139" s="4">
        <f>SUM(D140)</f>
        <v>2337.1999999999998</v>
      </c>
      <c r="E139" s="5">
        <f t="shared" si="13"/>
        <v>2.7455079360656312E-3</v>
      </c>
      <c r="F139" s="4">
        <f t="shared" ref="F139" si="17">SUM(F140)</f>
        <v>275.03375</v>
      </c>
      <c r="G139" s="5">
        <f t="shared" si="14"/>
        <v>6.4185593588902523E-4</v>
      </c>
      <c r="H139" s="4">
        <f t="shared" si="15"/>
        <v>69.42788943519426</v>
      </c>
      <c r="I139" s="13">
        <f t="shared" si="16"/>
        <v>11.767660020537395</v>
      </c>
    </row>
    <row r="140" spans="1:9" ht="30.75" customHeight="1" x14ac:dyDescent="0.2">
      <c r="A140" s="10" t="s">
        <v>138</v>
      </c>
      <c r="B140" s="4">
        <f>SUM(B141:B142)</f>
        <v>162.33086</v>
      </c>
      <c r="C140" s="5">
        <f t="shared" si="12"/>
        <v>4.5615118530878965E-4</v>
      </c>
      <c r="D140" s="4">
        <f>SUM(D141:D142)</f>
        <v>2337.1999999999998</v>
      </c>
      <c r="E140" s="5">
        <f t="shared" si="13"/>
        <v>2.7455079360656312E-3</v>
      </c>
      <c r="F140" s="4">
        <f t="shared" ref="F140" si="18">SUM(F141:F142)</f>
        <v>275.03375</v>
      </c>
      <c r="G140" s="5">
        <f t="shared" si="14"/>
        <v>6.4185593588902523E-4</v>
      </c>
      <c r="H140" s="4">
        <f t="shared" si="15"/>
        <v>69.42788943519426</v>
      </c>
      <c r="I140" s="13">
        <f t="shared" si="16"/>
        <v>11.767660020537395</v>
      </c>
    </row>
    <row r="141" spans="1:9" ht="20.25" customHeight="1" x14ac:dyDescent="0.2">
      <c r="A141" s="19" t="s">
        <v>46</v>
      </c>
      <c r="B141" s="4">
        <v>69</v>
      </c>
      <c r="C141" s="5">
        <f t="shared" si="12"/>
        <v>1.9389062428614305E-4</v>
      </c>
      <c r="D141" s="4">
        <v>2125</v>
      </c>
      <c r="E141" s="5">
        <f t="shared" si="13"/>
        <v>2.4962366781360028E-3</v>
      </c>
      <c r="F141" s="4">
        <v>100</v>
      </c>
      <c r="G141" s="5">
        <f t="shared" si="14"/>
        <v>2.3337351720980617E-4</v>
      </c>
      <c r="H141" s="4">
        <f t="shared" si="15"/>
        <v>44.927536231884062</v>
      </c>
      <c r="I141" s="13">
        <f t="shared" si="16"/>
        <v>4.7058823529411766</v>
      </c>
    </row>
    <row r="142" spans="1:9" ht="20.25" customHeight="1" x14ac:dyDescent="0.2">
      <c r="A142" s="19" t="s">
        <v>122</v>
      </c>
      <c r="B142" s="4">
        <v>93.330860000000001</v>
      </c>
      <c r="C142" s="5">
        <f t="shared" si="12"/>
        <v>2.6226056102264663E-4</v>
      </c>
      <c r="D142" s="4">
        <v>212.2</v>
      </c>
      <c r="E142" s="5">
        <f t="shared" si="13"/>
        <v>2.4927125792962814E-4</v>
      </c>
      <c r="F142" s="4">
        <v>175.03375</v>
      </c>
      <c r="G142" s="5">
        <f t="shared" si="14"/>
        <v>4.0848241867921906E-4</v>
      </c>
      <c r="H142" s="4">
        <f t="shared" si="15"/>
        <v>87.541130554245399</v>
      </c>
      <c r="I142" s="13">
        <f t="shared" si="16"/>
        <v>82.485273327049953</v>
      </c>
    </row>
    <row r="143" spans="1:9" ht="42" customHeight="1" x14ac:dyDescent="0.2">
      <c r="A143" s="9" t="s">
        <v>139</v>
      </c>
      <c r="B143" s="4">
        <f>SUM(B144)</f>
        <v>1344.29251</v>
      </c>
      <c r="C143" s="5">
        <f t="shared" si="12"/>
        <v>3.7774741157548726E-3</v>
      </c>
      <c r="D143" s="4">
        <f t="shared" ref="D143:F143" si="19">SUM(D144)</f>
        <v>2563.8523100000002</v>
      </c>
      <c r="E143" s="5">
        <f t="shared" si="13"/>
        <v>3.0117563169626909E-3</v>
      </c>
      <c r="F143" s="4">
        <f t="shared" si="19"/>
        <v>1730.2280000000001</v>
      </c>
      <c r="G143" s="5">
        <f t="shared" si="14"/>
        <v>4.037893939348885E-3</v>
      </c>
      <c r="H143" s="4">
        <f t="shared" si="15"/>
        <v>28.709189936645572</v>
      </c>
      <c r="I143" s="13">
        <f t="shared" si="16"/>
        <v>67.485478521966812</v>
      </c>
    </row>
    <row r="144" spans="1:9" ht="45.75" customHeight="1" x14ac:dyDescent="0.2">
      <c r="A144" s="10" t="s">
        <v>123</v>
      </c>
      <c r="B144" s="4">
        <f>SUM(B145:B145)</f>
        <v>1344.29251</v>
      </c>
      <c r="C144" s="5">
        <f t="shared" si="12"/>
        <v>3.7774741157548726E-3</v>
      </c>
      <c r="D144" s="4">
        <f>SUM(D145:D145)</f>
        <v>2563.8523100000002</v>
      </c>
      <c r="E144" s="5">
        <f t="shared" si="13"/>
        <v>3.0117563169626909E-3</v>
      </c>
      <c r="F144" s="4">
        <f>SUM(F145:F145)</f>
        <v>1730.2280000000001</v>
      </c>
      <c r="G144" s="5">
        <f t="shared" si="14"/>
        <v>4.037893939348885E-3</v>
      </c>
      <c r="H144" s="4">
        <f t="shared" si="15"/>
        <v>28.709189936645572</v>
      </c>
      <c r="I144" s="13">
        <f t="shared" si="16"/>
        <v>67.485478521966812</v>
      </c>
    </row>
    <row r="145" spans="1:9" ht="54" customHeight="1" x14ac:dyDescent="0.2">
      <c r="A145" s="19" t="s">
        <v>107</v>
      </c>
      <c r="B145" s="4">
        <v>1344.29251</v>
      </c>
      <c r="C145" s="5">
        <f t="shared" si="12"/>
        <v>3.7774741157548726E-3</v>
      </c>
      <c r="D145" s="4">
        <v>2563.8523100000002</v>
      </c>
      <c r="E145" s="5">
        <f t="shared" si="13"/>
        <v>3.0117563169626909E-3</v>
      </c>
      <c r="F145" s="4">
        <v>1730.2280000000001</v>
      </c>
      <c r="G145" s="5">
        <f t="shared" si="14"/>
        <v>4.037893939348885E-3</v>
      </c>
      <c r="H145" s="4">
        <f t="shared" si="15"/>
        <v>28.709189936645572</v>
      </c>
      <c r="I145" s="13">
        <f t="shared" si="16"/>
        <v>67.485478521966812</v>
      </c>
    </row>
    <row r="146" spans="1:9" ht="48" customHeight="1" x14ac:dyDescent="0.2">
      <c r="A146" s="9" t="s">
        <v>124</v>
      </c>
      <c r="B146" s="4">
        <f>SUM(B147)</f>
        <v>2052.48666</v>
      </c>
      <c r="C146" s="5">
        <f t="shared" si="12"/>
        <v>5.7675060847301538E-3</v>
      </c>
      <c r="D146" s="4">
        <f t="shared" ref="D146:F147" si="20">SUM(D147)</f>
        <v>3770.9</v>
      </c>
      <c r="E146" s="5">
        <f t="shared" si="13"/>
        <v>4.4296747715684964E-3</v>
      </c>
      <c r="F146" s="4">
        <f t="shared" si="20"/>
        <v>3095.2513300000001</v>
      </c>
      <c r="G146" s="5">
        <f t="shared" si="14"/>
        <v>7.223496895304304E-3</v>
      </c>
      <c r="H146" s="4">
        <f t="shared" si="15"/>
        <v>50.80494262505951</v>
      </c>
      <c r="I146" s="13">
        <f t="shared" si="16"/>
        <v>82.082561987854362</v>
      </c>
    </row>
    <row r="147" spans="1:9" ht="33.75" customHeight="1" x14ac:dyDescent="0.2">
      <c r="A147" s="10" t="s">
        <v>125</v>
      </c>
      <c r="B147" s="4">
        <f>SUM(B148)</f>
        <v>2052.48666</v>
      </c>
      <c r="C147" s="5">
        <f t="shared" si="12"/>
        <v>5.7675060847301538E-3</v>
      </c>
      <c r="D147" s="4">
        <f t="shared" si="20"/>
        <v>3770.9</v>
      </c>
      <c r="E147" s="5">
        <f t="shared" si="13"/>
        <v>4.4296747715684964E-3</v>
      </c>
      <c r="F147" s="4">
        <f t="shared" si="20"/>
        <v>3095.2513300000001</v>
      </c>
      <c r="G147" s="5">
        <f t="shared" si="14"/>
        <v>7.223496895304304E-3</v>
      </c>
      <c r="H147" s="4">
        <f t="shared" si="15"/>
        <v>50.80494262505951</v>
      </c>
      <c r="I147" s="13">
        <f t="shared" si="16"/>
        <v>82.082561987854362</v>
      </c>
    </row>
    <row r="148" spans="1:9" ht="36" customHeight="1" x14ac:dyDescent="0.2">
      <c r="A148" s="19" t="s">
        <v>43</v>
      </c>
      <c r="B148" s="4">
        <v>2052.48666</v>
      </c>
      <c r="C148" s="5">
        <f t="shared" si="12"/>
        <v>5.7675060847301538E-3</v>
      </c>
      <c r="D148" s="4">
        <v>3770.9</v>
      </c>
      <c r="E148" s="5">
        <f t="shared" si="13"/>
        <v>4.4296747715684964E-3</v>
      </c>
      <c r="F148" s="4">
        <v>3095.2513300000001</v>
      </c>
      <c r="G148" s="5">
        <f t="shared" si="14"/>
        <v>7.223496895304304E-3</v>
      </c>
      <c r="H148" s="4">
        <f t="shared" si="15"/>
        <v>50.80494262505951</v>
      </c>
      <c r="I148" s="13">
        <f t="shared" si="16"/>
        <v>82.082561987854362</v>
      </c>
    </row>
    <row r="149" spans="1:9" ht="48" customHeight="1" x14ac:dyDescent="0.2">
      <c r="A149" s="9" t="s">
        <v>126</v>
      </c>
      <c r="B149" s="4">
        <f>SUM(B150)</f>
        <v>725.19542000000001</v>
      </c>
      <c r="C149" s="5">
        <f t="shared" si="12"/>
        <v>2.0378056914964015E-3</v>
      </c>
      <c r="D149" s="4">
        <f t="shared" ref="D149:F150" si="21">SUM(D150)</f>
        <v>610</v>
      </c>
      <c r="E149" s="5">
        <f t="shared" si="13"/>
        <v>7.1656676407668796E-4</v>
      </c>
      <c r="F149" s="4">
        <f t="shared" si="21"/>
        <v>486.20737000000003</v>
      </c>
      <c r="G149" s="5">
        <f t="shared" si="14"/>
        <v>1.1346792403022961E-3</v>
      </c>
      <c r="H149" s="4">
        <f t="shared" si="15"/>
        <v>-32.954986119465559</v>
      </c>
      <c r="I149" s="13">
        <f t="shared" si="16"/>
        <v>79.7061262295082</v>
      </c>
    </row>
    <row r="150" spans="1:9" ht="48" customHeight="1" x14ac:dyDescent="0.2">
      <c r="A150" s="10" t="s">
        <v>127</v>
      </c>
      <c r="B150" s="4">
        <f>SUM(B151)</f>
        <v>725.19542000000001</v>
      </c>
      <c r="C150" s="5">
        <f t="shared" si="12"/>
        <v>2.0378056914964015E-3</v>
      </c>
      <c r="D150" s="4">
        <f t="shared" si="21"/>
        <v>610</v>
      </c>
      <c r="E150" s="5">
        <f t="shared" si="13"/>
        <v>7.1656676407668796E-4</v>
      </c>
      <c r="F150" s="4">
        <f t="shared" si="21"/>
        <v>486.20737000000003</v>
      </c>
      <c r="G150" s="5">
        <f t="shared" si="14"/>
        <v>1.1346792403022961E-3</v>
      </c>
      <c r="H150" s="4">
        <f t="shared" si="15"/>
        <v>-32.954986119465559</v>
      </c>
      <c r="I150" s="13">
        <f t="shared" si="16"/>
        <v>79.7061262295082</v>
      </c>
    </row>
    <row r="151" spans="1:9" ht="48" customHeight="1" x14ac:dyDescent="0.2">
      <c r="A151" s="19" t="s">
        <v>107</v>
      </c>
      <c r="B151" s="4">
        <v>725.19542000000001</v>
      </c>
      <c r="C151" s="5">
        <f t="shared" si="12"/>
        <v>2.0378056914964015E-3</v>
      </c>
      <c r="D151" s="4">
        <v>610</v>
      </c>
      <c r="E151" s="5">
        <f t="shared" si="13"/>
        <v>7.1656676407668796E-4</v>
      </c>
      <c r="F151" s="4">
        <v>486.20737000000003</v>
      </c>
      <c r="G151" s="5">
        <f t="shared" si="14"/>
        <v>1.1346792403022961E-3</v>
      </c>
      <c r="H151" s="4">
        <f t="shared" si="15"/>
        <v>-32.954986119465559</v>
      </c>
      <c r="I151" s="13">
        <f t="shared" si="16"/>
        <v>79.7061262295082</v>
      </c>
    </row>
    <row r="152" spans="1:9" ht="37.5" customHeight="1" x14ac:dyDescent="0.2">
      <c r="A152" s="9" t="s">
        <v>128</v>
      </c>
      <c r="B152" s="4">
        <f>SUM(B153)</f>
        <v>239.16813000000002</v>
      </c>
      <c r="C152" s="5">
        <f t="shared" si="12"/>
        <v>6.7206460920361485E-4</v>
      </c>
      <c r="D152" s="4">
        <f>SUM(D153)</f>
        <v>1131.0999999999999</v>
      </c>
      <c r="E152" s="5">
        <f t="shared" si="13"/>
        <v>1.3287027325362979E-3</v>
      </c>
      <c r="F152" s="4">
        <f>SUM(F153)</f>
        <v>117.44077</v>
      </c>
      <c r="G152" s="5">
        <f t="shared" si="14"/>
        <v>2.7407565558727889E-4</v>
      </c>
      <c r="H152" s="4">
        <f t="shared" si="15"/>
        <v>-50.896145736474175</v>
      </c>
      <c r="I152" s="13">
        <f t="shared" si="16"/>
        <v>10.382881266024226</v>
      </c>
    </row>
    <row r="153" spans="1:9" ht="32.25" customHeight="1" x14ac:dyDescent="0.2">
      <c r="A153" s="10" t="s">
        <v>129</v>
      </c>
      <c r="B153" s="4">
        <f>SUM(B154:B155)</f>
        <v>239.16813000000002</v>
      </c>
      <c r="C153" s="5">
        <f t="shared" si="12"/>
        <v>6.7206460920361485E-4</v>
      </c>
      <c r="D153" s="4">
        <f>SUM(D154:D155)</f>
        <v>1131.0999999999999</v>
      </c>
      <c r="E153" s="5">
        <f t="shared" si="13"/>
        <v>1.3287027325362979E-3</v>
      </c>
      <c r="F153" s="4">
        <f>SUM(F154:F155)</f>
        <v>117.44077</v>
      </c>
      <c r="G153" s="5">
        <f t="shared" si="14"/>
        <v>2.7407565558727889E-4</v>
      </c>
      <c r="H153" s="4">
        <f t="shared" si="15"/>
        <v>-50.896145736474175</v>
      </c>
      <c r="I153" s="13">
        <f t="shared" si="16"/>
        <v>10.382881266024226</v>
      </c>
    </row>
    <row r="154" spans="1:9" ht="32.25" customHeight="1" x14ac:dyDescent="0.2">
      <c r="A154" s="19" t="s">
        <v>46</v>
      </c>
      <c r="B154" s="4">
        <v>91.003600000000006</v>
      </c>
      <c r="C154" s="5">
        <f t="shared" si="12"/>
        <v>2.5572093936647027E-4</v>
      </c>
      <c r="D154" s="4">
        <v>842.1</v>
      </c>
      <c r="E154" s="5">
        <f t="shared" si="13"/>
        <v>9.8921454430980142E-4</v>
      </c>
      <c r="F154" s="4">
        <v>19.5</v>
      </c>
      <c r="G154" s="5">
        <f t="shared" si="14"/>
        <v>4.5507835855912198E-5</v>
      </c>
      <c r="H154" s="4">
        <f t="shared" si="15"/>
        <v>-78.572276261598446</v>
      </c>
      <c r="I154" s="13">
        <f t="shared" si="16"/>
        <v>2.3156394727467045</v>
      </c>
    </row>
    <row r="155" spans="1:9" ht="32.25" customHeight="1" x14ac:dyDescent="0.2">
      <c r="A155" s="19" t="s">
        <v>122</v>
      </c>
      <c r="B155" s="4">
        <v>148.16453000000001</v>
      </c>
      <c r="C155" s="5">
        <f t="shared" si="12"/>
        <v>4.1634366983714453E-4</v>
      </c>
      <c r="D155" s="4">
        <v>289</v>
      </c>
      <c r="E155" s="5">
        <f t="shared" si="13"/>
        <v>3.3948818822649644E-4</v>
      </c>
      <c r="F155" s="4">
        <v>97.940770000000001</v>
      </c>
      <c r="G155" s="5">
        <f t="shared" si="14"/>
        <v>2.2856781973136666E-4</v>
      </c>
      <c r="H155" s="4">
        <f t="shared" si="15"/>
        <v>-33.89728972244572</v>
      </c>
      <c r="I155" s="13">
        <f t="shared" si="16"/>
        <v>33.889539792387538</v>
      </c>
    </row>
    <row r="156" spans="1:9" ht="51" customHeight="1" x14ac:dyDescent="0.2">
      <c r="A156" s="9" t="s">
        <v>130</v>
      </c>
      <c r="B156" s="4">
        <f>SUM(B157)</f>
        <v>135.96876</v>
      </c>
      <c r="C156" s="5">
        <f t="shared" si="12"/>
        <v>3.8207344579438776E-4</v>
      </c>
      <c r="D156" s="4">
        <f t="shared" ref="D156:F157" si="22">SUM(D157)</f>
        <v>528.29999999999995</v>
      </c>
      <c r="E156" s="5">
        <f t="shared" si="13"/>
        <v>6.2059380567494127E-4</v>
      </c>
      <c r="F156" s="4">
        <f t="shared" si="22"/>
        <v>74.790999999999997</v>
      </c>
      <c r="G156" s="5">
        <f t="shared" si="14"/>
        <v>1.7454238725638611E-4</v>
      </c>
      <c r="H156" s="4">
        <f t="shared" si="15"/>
        <v>-44.993982441260769</v>
      </c>
      <c r="I156" s="13">
        <f t="shared" si="16"/>
        <v>14.156918417565779</v>
      </c>
    </row>
    <row r="157" spans="1:9" ht="33.75" customHeight="1" x14ac:dyDescent="0.2">
      <c r="A157" s="10" t="s">
        <v>131</v>
      </c>
      <c r="B157" s="4">
        <f>SUM(B158)</f>
        <v>135.96876</v>
      </c>
      <c r="C157" s="5">
        <f t="shared" si="12"/>
        <v>3.8207344579438776E-4</v>
      </c>
      <c r="D157" s="4">
        <f t="shared" si="22"/>
        <v>528.29999999999995</v>
      </c>
      <c r="E157" s="5">
        <f t="shared" si="13"/>
        <v>6.2059380567494127E-4</v>
      </c>
      <c r="F157" s="4">
        <f t="shared" si="22"/>
        <v>74.790999999999997</v>
      </c>
      <c r="G157" s="5">
        <f t="shared" si="14"/>
        <v>1.7454238725638611E-4</v>
      </c>
      <c r="H157" s="4">
        <f t="shared" si="15"/>
        <v>-44.993982441260769</v>
      </c>
      <c r="I157" s="13">
        <f t="shared" si="16"/>
        <v>14.156918417565779</v>
      </c>
    </row>
    <row r="158" spans="1:9" ht="30.75" customHeight="1" x14ac:dyDescent="0.2">
      <c r="A158" s="19" t="s">
        <v>43</v>
      </c>
      <c r="B158" s="4">
        <v>135.96876</v>
      </c>
      <c r="C158" s="5">
        <f t="shared" si="12"/>
        <v>3.8207344579438776E-4</v>
      </c>
      <c r="D158" s="4">
        <v>528.29999999999995</v>
      </c>
      <c r="E158" s="5">
        <f t="shared" si="13"/>
        <v>6.2059380567494127E-4</v>
      </c>
      <c r="F158" s="4">
        <v>74.790999999999997</v>
      </c>
      <c r="G158" s="5">
        <f t="shared" si="14"/>
        <v>1.7454238725638611E-4</v>
      </c>
      <c r="H158" s="4">
        <f t="shared" si="15"/>
        <v>-44.993982441260769</v>
      </c>
      <c r="I158" s="13">
        <f t="shared" si="16"/>
        <v>14.156918417565779</v>
      </c>
    </row>
    <row r="159" spans="1:9" ht="15" x14ac:dyDescent="0.2">
      <c r="A159" s="10" t="s">
        <v>79</v>
      </c>
      <c r="B159" s="15">
        <f>SUM(B5+B21+B37+B39+B52+B61+B64+B67+B73+B80+B117+B120+B123+B126+B129+B132+B135+B139+B143+B146+B149+B152+B156)</f>
        <v>355870.7402900001</v>
      </c>
      <c r="C159" s="15" t="s">
        <v>92</v>
      </c>
      <c r="D159" s="15">
        <f>SUM(D5+D21+D37+D39+D52+D61+D64+D67+D73+D80+D117+D120+D123+D126+D129+D132+D135+D139+D143+D146+D149+D152+D156)</f>
        <v>851281.45845000003</v>
      </c>
      <c r="E159" s="15" t="s">
        <v>92</v>
      </c>
      <c r="F159" s="15">
        <f>SUM(F5+F21+F37+F39+F52+F61+F64+F67+F73+F80+F117+F120+F123+F126+F129+F132+F135+F139+F143+F146+F149+F152+F156)</f>
        <v>428497.63416000007</v>
      </c>
      <c r="G159" s="14" t="s">
        <v>81</v>
      </c>
      <c r="H159" s="4" t="s">
        <v>92</v>
      </c>
      <c r="I159" s="11" t="s">
        <v>92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01.07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Козлова</dc:creator>
  <cp:lastModifiedBy>User</cp:lastModifiedBy>
  <dcterms:created xsi:type="dcterms:W3CDTF">2021-07-16T11:47:31Z</dcterms:created>
  <dcterms:modified xsi:type="dcterms:W3CDTF">2023-07-24T11:45:33Z</dcterms:modified>
</cp:coreProperties>
</file>