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21" i="3" l="1"/>
  <c r="B9" i="3"/>
  <c r="B67" i="3"/>
  <c r="B68" i="3"/>
  <c r="D68" i="3"/>
  <c r="F68" i="3"/>
  <c r="H68" i="3" s="1"/>
  <c r="I44" i="3"/>
  <c r="I46" i="3"/>
  <c r="I47" i="3"/>
  <c r="I48" i="3"/>
  <c r="I50" i="3"/>
  <c r="I52" i="3"/>
  <c r="I53" i="3"/>
  <c r="H44" i="3"/>
  <c r="H46" i="3"/>
  <c r="H47" i="3"/>
  <c r="H48" i="3"/>
  <c r="H50" i="3"/>
  <c r="H52" i="3"/>
  <c r="H53" i="3"/>
  <c r="F51" i="3"/>
  <c r="D51" i="3"/>
  <c r="I51" i="3" s="1"/>
  <c r="B51" i="3"/>
  <c r="F22" i="3"/>
  <c r="I36" i="3"/>
  <c r="H36" i="3"/>
  <c r="F35" i="3"/>
  <c r="H35" i="3" s="1"/>
  <c r="D35" i="3"/>
  <c r="B35" i="3"/>
  <c r="I68" i="3" l="1"/>
  <c r="H51" i="3"/>
  <c r="I35" i="3"/>
  <c r="I149" i="3"/>
  <c r="I152" i="3"/>
  <c r="I153" i="3"/>
  <c r="I154" i="3"/>
  <c r="H149" i="3"/>
  <c r="H154" i="3"/>
  <c r="I108" i="3"/>
  <c r="I109" i="3"/>
  <c r="H108" i="3"/>
  <c r="H109" i="3"/>
  <c r="H7" i="3"/>
  <c r="B151" i="3"/>
  <c r="B150" i="3" s="1"/>
  <c r="B138" i="3"/>
  <c r="B137" i="3" s="1"/>
  <c r="B107" i="3"/>
  <c r="F151" i="3" l="1"/>
  <c r="D151" i="3"/>
  <c r="I135" i="3"/>
  <c r="I136" i="3"/>
  <c r="I139" i="3"/>
  <c r="I140" i="3"/>
  <c r="H132" i="3"/>
  <c r="H135" i="3"/>
  <c r="H136" i="3"/>
  <c r="F138" i="3"/>
  <c r="D138" i="3"/>
  <c r="D137" i="3" s="1"/>
  <c r="H151" i="3" l="1"/>
  <c r="I151" i="3"/>
  <c r="I138" i="3"/>
  <c r="F137" i="3"/>
  <c r="I137" i="3" s="1"/>
  <c r="F107" i="3"/>
  <c r="D107" i="3"/>
  <c r="I113" i="3"/>
  <c r="I112" i="3"/>
  <c r="D55" i="3"/>
  <c r="I29" i="3"/>
  <c r="B57" i="3" l="1"/>
  <c r="I7" i="3" l="1"/>
  <c r="I10" i="3"/>
  <c r="I12" i="3"/>
  <c r="I14" i="3"/>
  <c r="I18" i="3"/>
  <c r="I20" i="3"/>
  <c r="I23" i="3"/>
  <c r="I24" i="3"/>
  <c r="I25" i="3"/>
  <c r="I26" i="3"/>
  <c r="I28" i="3"/>
  <c r="I33" i="3"/>
  <c r="I34" i="3"/>
  <c r="I37" i="3"/>
  <c r="I39" i="3"/>
  <c r="I42" i="3"/>
  <c r="I43" i="3"/>
  <c r="I56" i="3"/>
  <c r="I58" i="3"/>
  <c r="I60" i="3"/>
  <c r="I62" i="3"/>
  <c r="I63" i="3"/>
  <c r="I65" i="3"/>
  <c r="I66" i="3"/>
  <c r="I69" i="3"/>
  <c r="I70" i="3"/>
  <c r="I71" i="3"/>
  <c r="I75" i="3"/>
  <c r="I77" i="3"/>
  <c r="I78" i="3"/>
  <c r="I81" i="3"/>
  <c r="I82" i="3"/>
  <c r="I83" i="3"/>
  <c r="I84" i="3"/>
  <c r="I85" i="3"/>
  <c r="I86" i="3"/>
  <c r="I87" i="3"/>
  <c r="I88" i="3"/>
  <c r="I89" i="3"/>
  <c r="I90" i="3"/>
  <c r="I92" i="3"/>
  <c r="I93" i="3"/>
  <c r="I94" i="3"/>
  <c r="I95" i="3"/>
  <c r="I96" i="3"/>
  <c r="I97" i="3"/>
  <c r="I99" i="3"/>
  <c r="I100" i="3"/>
  <c r="I101" i="3"/>
  <c r="I103" i="3"/>
  <c r="I104" i="3"/>
  <c r="I106" i="3"/>
  <c r="I110" i="3"/>
  <c r="I111" i="3"/>
  <c r="I114" i="3"/>
  <c r="I117" i="3"/>
  <c r="I120" i="3"/>
  <c r="I123" i="3"/>
  <c r="I126" i="3"/>
  <c r="I129" i="3"/>
  <c r="I132" i="3"/>
  <c r="I143" i="3"/>
  <c r="I146" i="3"/>
  <c r="I157" i="3"/>
  <c r="H10" i="3"/>
  <c r="H14" i="3"/>
  <c r="H20" i="3"/>
  <c r="H23" i="3"/>
  <c r="H24" i="3"/>
  <c r="H25" i="3"/>
  <c r="H28" i="3"/>
  <c r="H33" i="3"/>
  <c r="H37" i="3"/>
  <c r="H42" i="3"/>
  <c r="H43" i="3"/>
  <c r="H58" i="3"/>
  <c r="H60" i="3"/>
  <c r="H63" i="3"/>
  <c r="H65" i="3"/>
  <c r="H66" i="3"/>
  <c r="H69" i="3"/>
  <c r="H70" i="3"/>
  <c r="H75" i="3"/>
  <c r="H77" i="3"/>
  <c r="H78" i="3"/>
  <c r="H81" i="3"/>
  <c r="H83" i="3"/>
  <c r="H84" i="3"/>
  <c r="H85" i="3"/>
  <c r="H89" i="3"/>
  <c r="H92" i="3"/>
  <c r="H97" i="3"/>
  <c r="H100" i="3"/>
  <c r="H101" i="3"/>
  <c r="H105" i="3"/>
  <c r="H110" i="3"/>
  <c r="H111" i="3"/>
  <c r="H114" i="3"/>
  <c r="H117" i="3"/>
  <c r="H129" i="3"/>
  <c r="H143" i="3"/>
  <c r="H146" i="3"/>
  <c r="H157" i="3"/>
  <c r="D32" i="3"/>
  <c r="D27" i="3"/>
  <c r="D22" i="3"/>
  <c r="D17" i="3"/>
  <c r="D13" i="3"/>
  <c r="D9" i="3"/>
  <c r="F61" i="3"/>
  <c r="D61" i="3"/>
  <c r="B61" i="3"/>
  <c r="B45" i="3"/>
  <c r="B22" i="3"/>
  <c r="D21" i="3" l="1"/>
  <c r="H61" i="3"/>
  <c r="I61" i="3"/>
  <c r="D5" i="3"/>
  <c r="D156" i="3"/>
  <c r="D155" i="3" s="1"/>
  <c r="F156" i="3"/>
  <c r="F155" i="3" s="1"/>
  <c r="B156" i="3"/>
  <c r="D150" i="3"/>
  <c r="D148" i="3"/>
  <c r="D147" i="3" s="1"/>
  <c r="F148" i="3"/>
  <c r="F147" i="3" s="1"/>
  <c r="B148" i="3"/>
  <c r="D145" i="3"/>
  <c r="D144" i="3" s="1"/>
  <c r="F145" i="3"/>
  <c r="F144" i="3" s="1"/>
  <c r="B145" i="3"/>
  <c r="B142" i="3"/>
  <c r="F142" i="3"/>
  <c r="F141" i="3" s="1"/>
  <c r="D142" i="3"/>
  <c r="D141" i="3" s="1"/>
  <c r="F134" i="3"/>
  <c r="D134" i="3"/>
  <c r="D133" i="3" s="1"/>
  <c r="B134" i="3"/>
  <c r="F131" i="3"/>
  <c r="D131" i="3"/>
  <c r="D130" i="3" s="1"/>
  <c r="B131" i="3"/>
  <c r="F128" i="3"/>
  <c r="D128" i="3"/>
  <c r="D127" i="3" s="1"/>
  <c r="B128" i="3"/>
  <c r="D125" i="3"/>
  <c r="D124" i="3" s="1"/>
  <c r="F125" i="3"/>
  <c r="F124" i="3" s="1"/>
  <c r="B125" i="3"/>
  <c r="B124" i="3" s="1"/>
  <c r="D122" i="3"/>
  <c r="D121" i="3" s="1"/>
  <c r="F122" i="3"/>
  <c r="F121" i="3" s="1"/>
  <c r="B122" i="3"/>
  <c r="B121" i="3" s="1"/>
  <c r="F116" i="3"/>
  <c r="D116" i="3"/>
  <c r="D115" i="3" s="1"/>
  <c r="B116" i="3"/>
  <c r="F80" i="3"/>
  <c r="D80" i="3"/>
  <c r="F64" i="3"/>
  <c r="D64" i="3"/>
  <c r="B64" i="3"/>
  <c r="H64" i="3" l="1"/>
  <c r="I155" i="3"/>
  <c r="I156" i="3"/>
  <c r="I147" i="3"/>
  <c r="I148" i="3"/>
  <c r="B133" i="3"/>
  <c r="I134" i="3"/>
  <c r="H134" i="3"/>
  <c r="H131" i="3"/>
  <c r="I124" i="3"/>
  <c r="I125" i="3"/>
  <c r="F127" i="3"/>
  <c r="I127" i="3" s="1"/>
  <c r="I128" i="3"/>
  <c r="F133" i="3"/>
  <c r="I142" i="3"/>
  <c r="F150" i="3"/>
  <c r="F115" i="3"/>
  <c r="I115" i="3" s="1"/>
  <c r="I116" i="3"/>
  <c r="I121" i="3"/>
  <c r="I122" i="3"/>
  <c r="F130" i="3"/>
  <c r="I130" i="3" s="1"/>
  <c r="I131" i="3"/>
  <c r="I144" i="3"/>
  <c r="I145" i="3"/>
  <c r="I80" i="3"/>
  <c r="I64" i="3"/>
  <c r="B155" i="3"/>
  <c r="H155" i="3" s="1"/>
  <c r="H156" i="3"/>
  <c r="B147" i="3"/>
  <c r="H147" i="3" s="1"/>
  <c r="H148" i="3"/>
  <c r="B144" i="3"/>
  <c r="H144" i="3" s="1"/>
  <c r="H145" i="3"/>
  <c r="B141" i="3"/>
  <c r="H142" i="3"/>
  <c r="B130" i="3"/>
  <c r="B127" i="3"/>
  <c r="H128" i="3"/>
  <c r="B115" i="3"/>
  <c r="H116" i="3"/>
  <c r="B119" i="3"/>
  <c r="B118" i="3" s="1"/>
  <c r="B80" i="3"/>
  <c r="H80" i="3" s="1"/>
  <c r="F79" i="3"/>
  <c r="I150" i="3" l="1"/>
  <c r="H150" i="3"/>
  <c r="I133" i="3"/>
  <c r="H133" i="3"/>
  <c r="I141" i="3"/>
  <c r="H115" i="3"/>
  <c r="H127" i="3"/>
  <c r="H130" i="3"/>
  <c r="H141" i="3"/>
  <c r="H107" i="3"/>
  <c r="D79" i="3"/>
  <c r="I107" i="3"/>
  <c r="B79" i="3"/>
  <c r="H79" i="3" s="1"/>
  <c r="D119" i="3"/>
  <c r="D118" i="3" s="1"/>
  <c r="F119" i="3"/>
  <c r="F45" i="3"/>
  <c r="D45" i="3"/>
  <c r="F41" i="3"/>
  <c r="I79" i="3" l="1"/>
  <c r="D158" i="3"/>
  <c r="H45" i="3"/>
  <c r="I45" i="3"/>
  <c r="F118" i="3"/>
  <c r="I118" i="3" s="1"/>
  <c r="I119" i="3"/>
  <c r="H22" i="3"/>
  <c r="I22" i="3"/>
  <c r="F9" i="3"/>
  <c r="I9" i="3" l="1"/>
  <c r="B27" i="3"/>
  <c r="H9" i="3"/>
  <c r="F38" i="3"/>
  <c r="D38" i="3"/>
  <c r="B38" i="3"/>
  <c r="I38" i="3" l="1"/>
  <c r="B76" i="3"/>
  <c r="B73" i="3"/>
  <c r="B59" i="3"/>
  <c r="B55" i="3"/>
  <c r="B49" i="3"/>
  <c r="B41" i="3"/>
  <c r="H41" i="3" s="1"/>
  <c r="B32" i="3"/>
  <c r="B17" i="3"/>
  <c r="B13" i="3"/>
  <c r="F49" i="3"/>
  <c r="F32" i="3"/>
  <c r="I32" i="3" s="1"/>
  <c r="F76" i="3"/>
  <c r="F73" i="3"/>
  <c r="F59" i="3"/>
  <c r="F57" i="3"/>
  <c r="H57" i="3" s="1"/>
  <c r="F55" i="3"/>
  <c r="I55" i="3" s="1"/>
  <c r="F27" i="3"/>
  <c r="F17" i="3"/>
  <c r="I17" i="3" s="1"/>
  <c r="F13" i="3"/>
  <c r="I13" i="3" s="1"/>
  <c r="H49" i="3" l="1"/>
  <c r="F40" i="3"/>
  <c r="I27" i="3"/>
  <c r="F21" i="3"/>
  <c r="H76" i="3"/>
  <c r="H73" i="3"/>
  <c r="H59" i="3"/>
  <c r="H32" i="3"/>
  <c r="H27" i="3"/>
  <c r="H13" i="3"/>
  <c r="F67" i="3"/>
  <c r="B40" i="3"/>
  <c r="B72" i="3"/>
  <c r="B54" i="3"/>
  <c r="F72" i="3"/>
  <c r="F54" i="3"/>
  <c r="D76" i="3"/>
  <c r="I76" i="3" s="1"/>
  <c r="D73" i="3"/>
  <c r="I73" i="3" s="1"/>
  <c r="D59" i="3"/>
  <c r="I59" i="3" s="1"/>
  <c r="D57" i="3"/>
  <c r="D49" i="3"/>
  <c r="I49" i="3" s="1"/>
  <c r="D41" i="3"/>
  <c r="D40" i="3" l="1"/>
  <c r="H40" i="3"/>
  <c r="H72" i="3"/>
  <c r="H67" i="3"/>
  <c r="H54" i="3"/>
  <c r="D54" i="3"/>
  <c r="I54" i="3" s="1"/>
  <c r="I57" i="3"/>
  <c r="I41" i="3"/>
  <c r="D67" i="3"/>
  <c r="I67" i="3" s="1"/>
  <c r="I21" i="3"/>
  <c r="D72" i="3"/>
  <c r="I72" i="3" s="1"/>
  <c r="B6" i="3"/>
  <c r="E68" i="3" l="1"/>
  <c r="H6" i="3"/>
  <c r="I40" i="3"/>
  <c r="H21" i="3"/>
  <c r="F5" i="3"/>
  <c r="F158" i="3" s="1"/>
  <c r="I6" i="3"/>
  <c r="B5" i="3"/>
  <c r="B158" i="3" s="1"/>
  <c r="C64" i="3" s="1"/>
  <c r="G68" i="3" l="1"/>
  <c r="G78" i="3"/>
  <c r="C68" i="3"/>
  <c r="C52" i="3"/>
  <c r="C53" i="3"/>
  <c r="C51" i="3"/>
  <c r="G52" i="3"/>
  <c r="G53" i="3"/>
  <c r="G51" i="3"/>
  <c r="E53" i="3"/>
  <c r="E52" i="3"/>
  <c r="E51" i="3"/>
  <c r="C36" i="3"/>
  <c r="C35" i="3"/>
  <c r="G36" i="3"/>
  <c r="G35" i="3"/>
  <c r="E36" i="3"/>
  <c r="E35" i="3"/>
  <c r="C104" i="3"/>
  <c r="C108" i="3"/>
  <c r="C106" i="3"/>
  <c r="C105" i="3"/>
  <c r="C109" i="3"/>
  <c r="C107" i="3"/>
  <c r="G8" i="3"/>
  <c r="G152" i="3"/>
  <c r="G105" i="3"/>
  <c r="G109" i="3"/>
  <c r="G153" i="3"/>
  <c r="G106" i="3"/>
  <c r="G154" i="3"/>
  <c r="G107" i="3"/>
  <c r="G151" i="3"/>
  <c r="G104" i="3"/>
  <c r="G108" i="3"/>
  <c r="E151" i="3"/>
  <c r="E107" i="3"/>
  <c r="E152" i="3"/>
  <c r="E104" i="3"/>
  <c r="E108" i="3"/>
  <c r="E153" i="3"/>
  <c r="E105" i="3"/>
  <c r="E109" i="3"/>
  <c r="E150" i="3"/>
  <c r="E106" i="3"/>
  <c r="C141" i="3"/>
  <c r="C8" i="3"/>
  <c r="E141" i="3"/>
  <c r="E8" i="3"/>
  <c r="E154" i="3"/>
  <c r="E133" i="3"/>
  <c r="E135" i="3"/>
  <c r="E137" i="3"/>
  <c r="E139" i="3"/>
  <c r="E132" i="3"/>
  <c r="E134" i="3"/>
  <c r="E136" i="3"/>
  <c r="E138" i="3"/>
  <c r="E140" i="3"/>
  <c r="E112" i="3"/>
  <c r="E113" i="3"/>
  <c r="E29" i="3"/>
  <c r="E12" i="3"/>
  <c r="E20" i="3"/>
  <c r="E28" i="3"/>
  <c r="E39" i="3"/>
  <c r="E47" i="3"/>
  <c r="E58" i="3"/>
  <c r="E66" i="3"/>
  <c r="E74" i="3"/>
  <c r="E82" i="3"/>
  <c r="E90" i="3"/>
  <c r="E98" i="3"/>
  <c r="E116" i="3"/>
  <c r="E124" i="3"/>
  <c r="E144" i="3"/>
  <c r="E11" i="3"/>
  <c r="E19" i="3"/>
  <c r="E27" i="3"/>
  <c r="E42" i="3"/>
  <c r="E50" i="3"/>
  <c r="E61" i="3"/>
  <c r="E69" i="3"/>
  <c r="E77" i="3"/>
  <c r="E85" i="3"/>
  <c r="E93" i="3"/>
  <c r="E101" i="3"/>
  <c r="E110" i="3"/>
  <c r="E119" i="3"/>
  <c r="E127" i="3"/>
  <c r="E147" i="3"/>
  <c r="E157" i="3"/>
  <c r="E155" i="3"/>
  <c r="E14" i="3"/>
  <c r="E22" i="3"/>
  <c r="E31" i="3"/>
  <c r="E49" i="3"/>
  <c r="E60" i="3"/>
  <c r="E76" i="3"/>
  <c r="E84" i="3"/>
  <c r="E92" i="3"/>
  <c r="E100" i="3"/>
  <c r="E118" i="3"/>
  <c r="E126" i="3"/>
  <c r="E146" i="3"/>
  <c r="E156" i="3"/>
  <c r="E13" i="3"/>
  <c r="E21" i="3"/>
  <c r="E30" i="3"/>
  <c r="E48" i="3"/>
  <c r="E59" i="3"/>
  <c r="E67" i="3"/>
  <c r="E75" i="3"/>
  <c r="E83" i="3"/>
  <c r="E91" i="3"/>
  <c r="E99" i="3"/>
  <c r="E117" i="3"/>
  <c r="E125" i="3"/>
  <c r="E145" i="3"/>
  <c r="E6" i="3"/>
  <c r="E16" i="3"/>
  <c r="E24" i="3"/>
  <c r="E33" i="3"/>
  <c r="E43" i="3"/>
  <c r="E54" i="3"/>
  <c r="E62" i="3"/>
  <c r="E70" i="3"/>
  <c r="E78" i="3"/>
  <c r="E86" i="3"/>
  <c r="E94" i="3"/>
  <c r="E102" i="3"/>
  <c r="E111" i="3"/>
  <c r="E120" i="3"/>
  <c r="E128" i="3"/>
  <c r="E7" i="3"/>
  <c r="E23" i="3"/>
  <c r="E46" i="3"/>
  <c r="E65" i="3"/>
  <c r="E81" i="3"/>
  <c r="E97" i="3"/>
  <c r="E115" i="3"/>
  <c r="E131" i="3"/>
  <c r="E10" i="3"/>
  <c r="E26" i="3"/>
  <c r="E45" i="3"/>
  <c r="E64" i="3"/>
  <c r="E80" i="3"/>
  <c r="E96" i="3"/>
  <c r="E114" i="3"/>
  <c r="E130" i="3"/>
  <c r="E17" i="3"/>
  <c r="E34" i="3"/>
  <c r="E55" i="3"/>
  <c r="E71" i="3"/>
  <c r="E87" i="3"/>
  <c r="E103" i="3"/>
  <c r="E121" i="3"/>
  <c r="E38" i="3"/>
  <c r="E148" i="3"/>
  <c r="E15" i="3"/>
  <c r="E32" i="3"/>
  <c r="E57" i="3"/>
  <c r="E73" i="3"/>
  <c r="E89" i="3"/>
  <c r="E123" i="3"/>
  <c r="E143" i="3"/>
  <c r="E5" i="3"/>
  <c r="E18" i="3"/>
  <c r="E37" i="3"/>
  <c r="E56" i="3"/>
  <c r="E72" i="3"/>
  <c r="E88" i="3"/>
  <c r="E122" i="3"/>
  <c r="E142" i="3"/>
  <c r="E9" i="3"/>
  <c r="E25" i="3"/>
  <c r="E44" i="3"/>
  <c r="E63" i="3"/>
  <c r="E79" i="3"/>
  <c r="E95" i="3"/>
  <c r="E129" i="3"/>
  <c r="E149" i="3"/>
  <c r="E41" i="3"/>
  <c r="E40" i="3"/>
  <c r="I5" i="3"/>
  <c r="H5" i="3"/>
  <c r="C154" i="3"/>
  <c r="C152" i="3" l="1"/>
  <c r="C153" i="3"/>
  <c r="C151" i="3"/>
  <c r="C136" i="3"/>
  <c r="C138" i="3"/>
  <c r="C140" i="3"/>
  <c r="C135" i="3"/>
  <c r="C137" i="3"/>
  <c r="C139" i="3"/>
  <c r="C134" i="3"/>
  <c r="G113" i="3"/>
  <c r="G136" i="3"/>
  <c r="G138" i="3"/>
  <c r="G140" i="3"/>
  <c r="G135" i="3"/>
  <c r="G137" i="3"/>
  <c r="G139" i="3"/>
  <c r="G141" i="3"/>
  <c r="C112" i="3"/>
  <c r="C113" i="3"/>
  <c r="G29" i="3"/>
  <c r="G112" i="3"/>
  <c r="C5" i="3"/>
  <c r="C29" i="3"/>
  <c r="G7" i="3"/>
  <c r="G9" i="3"/>
  <c r="G11" i="3"/>
  <c r="G13" i="3"/>
  <c r="G15" i="3"/>
  <c r="G17" i="3"/>
  <c r="G19" i="3"/>
  <c r="G21" i="3"/>
  <c r="G23" i="3"/>
  <c r="G25" i="3"/>
  <c r="G27" i="3"/>
  <c r="G30" i="3"/>
  <c r="G32" i="3"/>
  <c r="G34" i="3"/>
  <c r="G38" i="3"/>
  <c r="G40" i="3"/>
  <c r="G42" i="3"/>
  <c r="G44" i="3"/>
  <c r="G46" i="3"/>
  <c r="G48" i="3"/>
  <c r="G50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10" i="3"/>
  <c r="G115" i="3"/>
  <c r="G117" i="3"/>
  <c r="G119" i="3"/>
  <c r="G121" i="3"/>
  <c r="G123" i="3"/>
  <c r="G125" i="3"/>
  <c r="G127" i="3"/>
  <c r="G129" i="3"/>
  <c r="G131" i="3"/>
  <c r="G133" i="3"/>
  <c r="G143" i="3"/>
  <c r="G145" i="3"/>
  <c r="G147" i="3"/>
  <c r="G149" i="3"/>
  <c r="G155" i="3"/>
  <c r="G157" i="3"/>
  <c r="G10" i="3"/>
  <c r="G12" i="3"/>
  <c r="G14" i="3"/>
  <c r="G16" i="3"/>
  <c r="G18" i="3"/>
  <c r="G20" i="3"/>
  <c r="G22" i="3"/>
  <c r="G24" i="3"/>
  <c r="G26" i="3"/>
  <c r="G28" i="3"/>
  <c r="G31" i="3"/>
  <c r="G33" i="3"/>
  <c r="G37" i="3"/>
  <c r="G39" i="3"/>
  <c r="G43" i="3"/>
  <c r="G47" i="3"/>
  <c r="G54" i="3"/>
  <c r="G58" i="3"/>
  <c r="G62" i="3"/>
  <c r="G66" i="3"/>
  <c r="G70" i="3"/>
  <c r="G74" i="3"/>
  <c r="G82" i="3"/>
  <c r="G86" i="3"/>
  <c r="G90" i="3"/>
  <c r="G94" i="3"/>
  <c r="G98" i="3"/>
  <c r="G102" i="3"/>
  <c r="G111" i="3"/>
  <c r="G116" i="3"/>
  <c r="G120" i="3"/>
  <c r="G124" i="3"/>
  <c r="G128" i="3"/>
  <c r="G132" i="3"/>
  <c r="G144" i="3"/>
  <c r="G148" i="3"/>
  <c r="G41" i="3"/>
  <c r="G45" i="3"/>
  <c r="G49" i="3"/>
  <c r="G56" i="3"/>
  <c r="G60" i="3"/>
  <c r="G64" i="3"/>
  <c r="G72" i="3"/>
  <c r="G76" i="3"/>
  <c r="G80" i="3"/>
  <c r="G84" i="3"/>
  <c r="G88" i="3"/>
  <c r="G92" i="3"/>
  <c r="G96" i="3"/>
  <c r="G100" i="3"/>
  <c r="G114" i="3"/>
  <c r="G118" i="3"/>
  <c r="G122" i="3"/>
  <c r="G126" i="3"/>
  <c r="G130" i="3"/>
  <c r="G134" i="3"/>
  <c r="G142" i="3"/>
  <c r="G146" i="3"/>
  <c r="G150" i="3"/>
  <c r="G156" i="3"/>
  <c r="G6" i="3"/>
  <c r="G5" i="3"/>
  <c r="C7" i="3"/>
  <c r="C9" i="3"/>
  <c r="C11" i="3"/>
  <c r="C13" i="3"/>
  <c r="C15" i="3"/>
  <c r="C17" i="3"/>
  <c r="C19" i="3"/>
  <c r="C21" i="3"/>
  <c r="C23" i="3"/>
  <c r="C25" i="3"/>
  <c r="C27" i="3"/>
  <c r="C30" i="3"/>
  <c r="C32" i="3"/>
  <c r="C34" i="3"/>
  <c r="C38" i="3"/>
  <c r="C40" i="3"/>
  <c r="C42" i="3"/>
  <c r="C44" i="3"/>
  <c r="C46" i="3"/>
  <c r="C48" i="3"/>
  <c r="C50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10" i="3"/>
  <c r="C115" i="3"/>
  <c r="C117" i="3"/>
  <c r="C119" i="3"/>
  <c r="C121" i="3"/>
  <c r="C123" i="3"/>
  <c r="C125" i="3"/>
  <c r="C127" i="3"/>
  <c r="C129" i="3"/>
  <c r="C131" i="3"/>
  <c r="C133" i="3"/>
  <c r="C143" i="3"/>
  <c r="C145" i="3"/>
  <c r="C147" i="3"/>
  <c r="C149" i="3"/>
  <c r="C155" i="3"/>
  <c r="C157" i="3"/>
  <c r="C10" i="3"/>
  <c r="C12" i="3"/>
  <c r="C14" i="3"/>
  <c r="C16" i="3"/>
  <c r="C18" i="3"/>
  <c r="C20" i="3"/>
  <c r="C22" i="3"/>
  <c r="C24" i="3"/>
  <c r="C26" i="3"/>
  <c r="C28" i="3"/>
  <c r="C31" i="3"/>
  <c r="C37" i="3"/>
  <c r="C41" i="3"/>
  <c r="C45" i="3"/>
  <c r="C49" i="3"/>
  <c r="C56" i="3"/>
  <c r="C60" i="3"/>
  <c r="C72" i="3"/>
  <c r="C76" i="3"/>
  <c r="C80" i="3"/>
  <c r="C84" i="3"/>
  <c r="C88" i="3"/>
  <c r="C92" i="3"/>
  <c r="C96" i="3"/>
  <c r="C100" i="3"/>
  <c r="C114" i="3"/>
  <c r="C118" i="3"/>
  <c r="C122" i="3"/>
  <c r="C126" i="3"/>
  <c r="C130" i="3"/>
  <c r="C142" i="3"/>
  <c r="C146" i="3"/>
  <c r="C150" i="3"/>
  <c r="C156" i="3"/>
  <c r="C33" i="3"/>
  <c r="C39" i="3"/>
  <c r="C43" i="3"/>
  <c r="C47" i="3"/>
  <c r="C54" i="3"/>
  <c r="C58" i="3"/>
  <c r="C62" i="3"/>
  <c r="C66" i="3"/>
  <c r="C70" i="3"/>
  <c r="C74" i="3"/>
  <c r="C78" i="3"/>
  <c r="C82" i="3"/>
  <c r="C86" i="3"/>
  <c r="C90" i="3"/>
  <c r="C94" i="3"/>
  <c r="C98" i="3"/>
  <c r="C102" i="3"/>
  <c r="C111" i="3"/>
  <c r="C116" i="3"/>
  <c r="C120" i="3"/>
  <c r="C124" i="3"/>
  <c r="C128" i="3"/>
  <c r="C132" i="3"/>
  <c r="C144" i="3"/>
  <c r="C148" i="3"/>
  <c r="C6" i="3"/>
</calcChain>
</file>

<file path=xl/sharedStrings.xml><?xml version="1.0" encoding="utf-8"?>
<sst xmlns="http://schemas.openxmlformats.org/spreadsheetml/2006/main" count="235" uniqueCount="151">
  <si>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</si>
  <si>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</si>
  <si>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</si>
  <si>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</si>
  <si>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</si>
  <si>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</si>
  <si>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</si>
  <si>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</si>
  <si>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</si>
  <si>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</si>
  <si>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</si>
  <si>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</si>
  <si>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</si>
  <si>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</si>
  <si>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</si>
  <si>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</si>
  <si>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</si>
  <si>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</si>
  <si>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</si>
  <si>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</si>
  <si>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</si>
  <si>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</si>
  <si>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</si>
  <si>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</si>
  <si>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</si>
  <si>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</si>
  <si>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</si>
  <si>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</si>
  <si>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</si>
  <si>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</si>
  <si>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</si>
  <si>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</si>
  <si>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</si>
  <si>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</si>
  <si>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</si>
  <si>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</si>
  <si>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</si>
  <si>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</si>
  <si>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</si>
  <si>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</si>
  <si>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</si>
  <si>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</si>
  <si>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</si>
  <si>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</si>
  <si>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</si>
  <si>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</si>
  <si>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</si>
  <si>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</si>
  <si>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</si>
  <si>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</si>
  <si>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</si>
  <si>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</si>
  <si>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</si>
  <si>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</si>
  <si>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</si>
  <si>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</si>
  <si>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</si>
  <si>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</si>
  <si>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</si>
  <si>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</si>
  <si>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</si>
  <si>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</si>
  <si>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</si>
  <si>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</si>
  <si>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</si>
  <si>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</si>
  <si>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</si>
  <si>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</si>
  <si>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</si>
  <si>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</si>
  <si>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</si>
  <si>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</si>
  <si>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</si>
  <si>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</si>
  <si>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</si>
  <si>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</si>
  <si>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</si>
  <si>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</si>
  <si>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</si>
  <si>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</si>
  <si>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</si>
  <si>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</si>
  <si>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</si>
  <si>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</si>
  <si>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</si>
  <si>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</si>
  <si>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</si>
  <si>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</si>
  <si>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</si>
  <si>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</si>
  <si>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</si>
  <si>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</si>
  <si>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</si>
  <si>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</si>
  <si>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</si>
  <si>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</si>
  <si>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</si>
  <si>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</si>
  <si>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</si>
  <si>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</si>
  <si>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</si>
  <si>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</si>
  <si>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</si>
  <si>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</si>
  <si>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 xml:space="preserve">Расходы по несвоевременному исполнению судебных решений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</si>
  <si>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</si>
  <si>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</si>
  <si>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</si>
  <si>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</si>
  <si>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</si>
  <si>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</si>
  <si>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Основное мероприятие «Организация уличного освещения»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</si>
  <si>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</si>
  <si>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</si>
  <si>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</si>
  <si>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</si>
  <si>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</si>
  <si>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План на 2024 год по состоянию на 01.04.2024 (текущий ) год</t>
  </si>
  <si>
    <t>Факт на 01.04.2024 (текущий) год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</si>
  <si>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</si>
  <si>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2.4. 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</si>
  <si>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</si>
  <si>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</si>
  <si>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</si>
  <si>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</si>
  <si>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Муниципальная программа "Обеспечение жильем и повышение качества жилищно-коммунальных услуг на территории Кемского района"</t>
  </si>
  <si>
    <t>14. Муниципальная программа "Формирование современной городской среды на территории Кемского городского поселения"</t>
  </si>
  <si>
    <t>14.1. Муниципальная программа "Формирование современной городской среды на территории Кемского городского поселения</t>
  </si>
  <si>
    <t>15. Муниципальная программа "Формирование современной городской среды на территории Рабочеостровского сельского поселения на 2018-2022 годы"</t>
  </si>
  <si>
    <t>15.1.Муниципальная программа "Формирование современной городской среды на территории Рабочеостровского сельского поселения на 2018-2022 годы"</t>
  </si>
  <si>
    <t>16. Муниципальная программа «Повышение безопасности дорожного движения на территории Рабочеостровского сельского поселения»</t>
  </si>
  <si>
    <t>16.1. Муниципальная программа «Повышение безопасности дорожного движения на территории Рабочеостровского сельского поселения»</t>
  </si>
  <si>
    <t>17. Муниципальная программа «Управление муниципальным имуществом в Рабочеостровским сельском поселении»</t>
  </si>
  <si>
    <t>17.1. Муниципальная программа «Управление муниципальным имуществом в Рабочеостровским сельском поселении»</t>
  </si>
  <si>
    <t>18.1. Муниципальная программа "Благоустройство на территории Рабочеостровского сельского поселения"</t>
  </si>
  <si>
    <t>18. Муниципальная программа "Благоустройство на территории Рабочеостровского сельского поселения"</t>
  </si>
  <si>
    <t>20. Муниципальная программа "Благоустройство на территории Кривопорожского сельского поселения"</t>
  </si>
  <si>
    <t>20.1. Муниципальная программа "Благоустройство на территории Кривопорожского сельского поселения"</t>
  </si>
  <si>
    <t>21. Муниципальная программа «Повышение безопасности дорожного движения на территории Кривопорожского сельского поселения»</t>
  </si>
  <si>
    <t>21.1. Муниципальная программа «Повышение безопасности дорожного движения на территории Кривопорожского сельского поселения»</t>
  </si>
  <si>
    <t>22. Муниципальная программа «Экономическое развитие и поддержка экономики в Кривопорожском сельском поселении»</t>
  </si>
  <si>
    <t xml:space="preserve">22.1. Подпрограмма «Управление муниципальным имуществом в Кривопорожском сельском поселении» </t>
  </si>
  <si>
    <t>24. Муниципальная программа «Повышение безопасности дорожного движения на территории Куземского сельского поселения»</t>
  </si>
  <si>
    <t>24.1. Муниципальная программа «Повышение безопасности дорожного движения на территории Куземского сельского поселения»</t>
  </si>
  <si>
    <t>25. Муниципальная программа "Благоустройство на территории Куземского сельского поселения"</t>
  </si>
  <si>
    <t>25.1. Муниципальная программа "Благоустройство на территории Куземского сельского поселения"</t>
  </si>
  <si>
    <t>26. Муниципальная программа «Экономическое развитие и поддержка экономики в Куземском  сельском поселении»</t>
  </si>
  <si>
    <t>26.1. Подпрограмма «Управление муниципальным имуществом в сельском поселении»</t>
  </si>
  <si>
    <t>Осуществление полномочий по внешнему муниципальному контролю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</si>
  <si>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1 квартал 2024 года</t>
  </si>
  <si>
    <t>Факт на 01.04.2023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</si>
</sst>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workbookViewId="0">
      <selection activeCell="C6" sqref="C6"/>
    </sheetView>
  </sheetViews>
  <sheetFormatPr defaultRowHeight="12.75" x14ac:dyDescent="0.2"/>
  <cols>
    <col min="1" max="1" width="54.85546875" style="10" customWidth="1"/>
    <col min="2" max="2" width="14.5703125" style="16" customWidth="1"/>
    <col min="3" max="3" width="14.28515625" style="5" customWidth="1"/>
    <col min="4" max="4" width="15.42578125" style="5" customWidth="1"/>
    <col min="5" max="5" width="14.28515625" style="5" customWidth="1"/>
    <col min="6" max="6" width="15.85546875" style="5" customWidth="1"/>
    <col min="7" max="7" width="16" style="5" customWidth="1"/>
    <col min="8" max="8" width="12.28515625" style="5" customWidth="1"/>
    <col min="9" max="9" width="13.14062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21" t="s">
        <v>149</v>
      </c>
      <c r="B1" s="21"/>
      <c r="C1" s="21"/>
      <c r="D1" s="21"/>
      <c r="E1" s="21"/>
      <c r="F1" s="21"/>
      <c r="G1" s="21"/>
      <c r="H1" s="21"/>
      <c r="I1" s="21"/>
    </row>
    <row r="2" spans="1:11" ht="27" customHeight="1" x14ac:dyDescent="0.25">
      <c r="A2" s="6"/>
      <c r="B2" s="13"/>
      <c r="C2" s="1"/>
      <c r="D2" s="1"/>
      <c r="E2" s="1"/>
      <c r="F2" s="1"/>
      <c r="G2" s="1"/>
      <c r="H2" s="1"/>
      <c r="I2" s="7" t="s">
        <v>2</v>
      </c>
    </row>
    <row r="3" spans="1:11" ht="80.25" customHeight="1" x14ac:dyDescent="0.2">
      <c r="A3" s="2" t="s">
        <v>0</v>
      </c>
      <c r="B3" s="14" t="s">
        <v>150</v>
      </c>
      <c r="C3" s="2" t="s">
        <v>3</v>
      </c>
      <c r="D3" s="2" t="s">
        <v>117</v>
      </c>
      <c r="E3" s="2" t="s">
        <v>4</v>
      </c>
      <c r="F3" s="2" t="s">
        <v>118</v>
      </c>
      <c r="G3" s="2" t="s">
        <v>4</v>
      </c>
      <c r="H3" s="2" t="s">
        <v>1</v>
      </c>
      <c r="I3" s="2" t="s">
        <v>5</v>
      </c>
      <c r="J3" s="17"/>
      <c r="K3" s="18"/>
    </row>
    <row r="4" spans="1:11" ht="15.75" thickBot="1" x14ac:dyDescent="0.3">
      <c r="A4" s="23">
        <v>1</v>
      </c>
      <c r="B4" s="24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</row>
    <row r="5" spans="1:11" ht="43.5" thickBot="1" x14ac:dyDescent="0.25">
      <c r="A5" s="30" t="s">
        <v>6</v>
      </c>
      <c r="B5" s="31">
        <f>SUM(B6+B9+B13+B17+B20)</f>
        <v>102996</v>
      </c>
      <c r="C5" s="32">
        <f>SUM(B5/$B$158)</f>
        <v>0.63317628312316787</v>
      </c>
      <c r="D5" s="31">
        <f>SUM(D6+D9+D13+D17+D20)</f>
        <v>504039</v>
      </c>
      <c r="E5" s="32">
        <f>D5/$D$158</f>
        <v>0.64035673241079993</v>
      </c>
      <c r="F5" s="31">
        <f>SUM(F6+F9+F13+F17+F20)</f>
        <v>116732</v>
      </c>
      <c r="G5" s="32">
        <f>F5/$F$158</f>
        <v>0.68260963497277838</v>
      </c>
      <c r="H5" s="31">
        <f>F5/B5*100-100</f>
        <v>13.336440250106804</v>
      </c>
      <c r="I5" s="33">
        <f>F5/D5*100</f>
        <v>23.159319020948775</v>
      </c>
    </row>
    <row r="6" spans="1:11" ht="32.25" customHeight="1" x14ac:dyDescent="0.2">
      <c r="A6" s="26" t="s">
        <v>7</v>
      </c>
      <c r="B6" s="27">
        <f>B7+B8</f>
        <v>26824</v>
      </c>
      <c r="C6" s="28">
        <f>SUM(B6/$B$158)</f>
        <v>0.16490272067357814</v>
      </c>
      <c r="D6" s="27">
        <v>124185</v>
      </c>
      <c r="E6" s="28">
        <f>D6/$D$158</f>
        <v>0.15777092807190551</v>
      </c>
      <c r="F6" s="27">
        <v>30006</v>
      </c>
      <c r="G6" s="28">
        <f>F6/$F$158</f>
        <v>0.1754650370677551</v>
      </c>
      <c r="H6" s="27">
        <f t="shared" ref="H6:H9" si="0">F6/B6*100-100</f>
        <v>11.862511184014309</v>
      </c>
      <c r="I6" s="29">
        <f t="shared" ref="I6:I75" si="1">F6/D6*100</f>
        <v>24.162338446672305</v>
      </c>
    </row>
    <row r="7" spans="1:11" ht="45" x14ac:dyDescent="0.2">
      <c r="A7" s="22" t="s">
        <v>9</v>
      </c>
      <c r="B7" s="3">
        <v>26824</v>
      </c>
      <c r="C7" s="4">
        <f>SUM(B7/$B$158)</f>
        <v>0.16490272067357814</v>
      </c>
      <c r="D7" s="3">
        <v>124185</v>
      </c>
      <c r="E7" s="4">
        <f>D7/$D$158</f>
        <v>0.15777092807190551</v>
      </c>
      <c r="F7" s="3">
        <v>30006</v>
      </c>
      <c r="G7" s="4">
        <f>F7/$F$158</f>
        <v>0.1754650370677551</v>
      </c>
      <c r="H7" s="3">
        <f t="shared" si="0"/>
        <v>11.862511184014309</v>
      </c>
      <c r="I7" s="11">
        <f t="shared" si="1"/>
        <v>24.162338446672305</v>
      </c>
    </row>
    <row r="8" spans="1:11" ht="30" hidden="1" x14ac:dyDescent="0.2">
      <c r="A8" s="19" t="s">
        <v>10</v>
      </c>
      <c r="B8" s="3">
        <v>0</v>
      </c>
      <c r="C8" s="4">
        <f>SUM(B8/$B$158)</f>
        <v>0</v>
      </c>
      <c r="D8" s="3">
        <v>0</v>
      </c>
      <c r="E8" s="4">
        <f>D8/$D$158</f>
        <v>0</v>
      </c>
      <c r="F8" s="3">
        <v>0</v>
      </c>
      <c r="G8" s="4">
        <f>F8/$F$158</f>
        <v>0</v>
      </c>
      <c r="H8" s="3" t="s">
        <v>81</v>
      </c>
      <c r="I8" s="11" t="s">
        <v>91</v>
      </c>
    </row>
    <row r="9" spans="1:11" ht="30" x14ac:dyDescent="0.2">
      <c r="A9" s="8" t="s">
        <v>8</v>
      </c>
      <c r="B9" s="3">
        <f>B10+B11+B12</f>
        <v>67122</v>
      </c>
      <c r="C9" s="4">
        <f>SUM(B9/$B$158)</f>
        <v>0.41263795172427353</v>
      </c>
      <c r="D9" s="3">
        <f>SUM(D10:D12)</f>
        <v>329989</v>
      </c>
      <c r="E9" s="4">
        <f>D9/$D$158</f>
        <v>0.4192347770142934</v>
      </c>
      <c r="F9" s="3">
        <f>SUM(F10:F12)</f>
        <v>75484</v>
      </c>
      <c r="G9" s="4">
        <f>F9/$F$158</f>
        <v>0.44140514757123328</v>
      </c>
      <c r="H9" s="3">
        <f t="shared" si="0"/>
        <v>12.457912457912457</v>
      </c>
      <c r="I9" s="11">
        <f t="shared" si="1"/>
        <v>22.874701884002192</v>
      </c>
    </row>
    <row r="10" spans="1:11" ht="45" x14ac:dyDescent="0.2">
      <c r="A10" s="22" t="s">
        <v>11</v>
      </c>
      <c r="B10" s="3">
        <v>66866</v>
      </c>
      <c r="C10" s="4">
        <f>SUM(B10/$B$158)</f>
        <v>0.41106417091259606</v>
      </c>
      <c r="D10" s="3">
        <v>328119</v>
      </c>
      <c r="E10" s="4">
        <f>D10/$D$158</f>
        <v>0.41685903408644814</v>
      </c>
      <c r="F10" s="3">
        <v>75202</v>
      </c>
      <c r="G10" s="4">
        <f>F10/$F$158</f>
        <v>0.43975610603110438</v>
      </c>
      <c r="H10" s="3">
        <f t="shared" ref="H10:H75" si="2">F10/B10*100-100</f>
        <v>12.46672449376365</v>
      </c>
      <c r="I10" s="11">
        <f t="shared" si="1"/>
        <v>22.919123854455243</v>
      </c>
    </row>
    <row r="11" spans="1:11" ht="72.75" customHeight="1" x14ac:dyDescent="0.2">
      <c r="A11" s="22" t="s">
        <v>119</v>
      </c>
      <c r="B11" s="3">
        <v>0</v>
      </c>
      <c r="C11" s="4">
        <f>SUM(B11/$B$158)</f>
        <v>0</v>
      </c>
      <c r="D11" s="3">
        <v>157</v>
      </c>
      <c r="E11" s="4">
        <f>D11/$D$158</f>
        <v>1.9946076987791735E-4</v>
      </c>
      <c r="F11" s="3">
        <v>0</v>
      </c>
      <c r="G11" s="4">
        <f>F11/$F$158</f>
        <v>0</v>
      </c>
      <c r="H11" s="3" t="s">
        <v>81</v>
      </c>
      <c r="I11" s="11" t="s">
        <v>91</v>
      </c>
    </row>
    <row r="12" spans="1:11" ht="62.25" customHeight="1" x14ac:dyDescent="0.2">
      <c r="A12" s="22" t="s">
        <v>112</v>
      </c>
      <c r="B12" s="3">
        <v>256</v>
      </c>
      <c r="C12" s="4">
        <f>SUM(B12/$B$158)</f>
        <v>1.5737808116774532E-3</v>
      </c>
      <c r="D12" s="3">
        <v>1713</v>
      </c>
      <c r="E12" s="4">
        <f>D12/$D$158</f>
        <v>2.17628215796734E-3</v>
      </c>
      <c r="F12" s="3">
        <v>282</v>
      </c>
      <c r="G12" s="4">
        <f>F12/$F$158</f>
        <v>1.6490415401288721E-3</v>
      </c>
      <c r="H12" s="3" t="s">
        <v>91</v>
      </c>
      <c r="I12" s="11">
        <f t="shared" si="1"/>
        <v>16.462346760070051</v>
      </c>
    </row>
    <row r="13" spans="1:11" ht="30" x14ac:dyDescent="0.2">
      <c r="A13" s="8" t="s">
        <v>13</v>
      </c>
      <c r="B13" s="3">
        <f>SUM(B14:B16)</f>
        <v>4202</v>
      </c>
      <c r="C13" s="4">
        <f>SUM(B13/$B$158)</f>
        <v>2.5832136604174449E-2</v>
      </c>
      <c r="D13" s="3">
        <f>SUM(D14:D16)</f>
        <v>20142</v>
      </c>
      <c r="E13" s="4">
        <f>D13/$D$158</f>
        <v>2.5589419279496886E-2</v>
      </c>
      <c r="F13" s="3">
        <f>SUM(F14:F16)</f>
        <v>4521</v>
      </c>
      <c r="G13" s="4">
        <f>F13/$F$158</f>
        <v>2.6437293627385217E-2</v>
      </c>
      <c r="H13" s="3">
        <f t="shared" si="2"/>
        <v>7.5916230366492243</v>
      </c>
      <c r="I13" s="11">
        <f t="shared" si="1"/>
        <v>22.44563598450998</v>
      </c>
    </row>
    <row r="14" spans="1:11" ht="32.25" customHeight="1" x14ac:dyDescent="0.2">
      <c r="A14" s="22" t="s">
        <v>14</v>
      </c>
      <c r="B14" s="3">
        <v>4202</v>
      </c>
      <c r="C14" s="4">
        <f>SUM(B14/$B$158)</f>
        <v>2.5832136604174449E-2</v>
      </c>
      <c r="D14" s="3">
        <v>20142</v>
      </c>
      <c r="E14" s="4">
        <f>D14/$D$158</f>
        <v>2.5589419279496886E-2</v>
      </c>
      <c r="F14" s="3">
        <v>4521</v>
      </c>
      <c r="G14" s="4">
        <f>F14/$F$158</f>
        <v>2.6437293627385217E-2</v>
      </c>
      <c r="H14" s="3">
        <f t="shared" si="2"/>
        <v>7.5916230366492243</v>
      </c>
      <c r="I14" s="11">
        <f t="shared" si="1"/>
        <v>22.44563598450998</v>
      </c>
    </row>
    <row r="15" spans="1:11" ht="37.5" hidden="1" customHeight="1" x14ac:dyDescent="0.2">
      <c r="A15" s="22" t="s">
        <v>15</v>
      </c>
      <c r="B15" s="3">
        <v>0</v>
      </c>
      <c r="C15" s="4">
        <f>SUM(B15/$B$158)</f>
        <v>0</v>
      </c>
      <c r="D15" s="3">
        <v>0</v>
      </c>
      <c r="E15" s="4">
        <f>D15/$D$158</f>
        <v>0</v>
      </c>
      <c r="F15" s="3">
        <v>0</v>
      </c>
      <c r="G15" s="4">
        <f>F15/$F$158</f>
        <v>0</v>
      </c>
      <c r="H15" s="3" t="s">
        <v>81</v>
      </c>
      <c r="I15" s="11" t="s">
        <v>91</v>
      </c>
    </row>
    <row r="16" spans="1:11" ht="77.25" customHeight="1" x14ac:dyDescent="0.2">
      <c r="A16" s="22" t="s">
        <v>12</v>
      </c>
      <c r="B16" s="3">
        <v>0</v>
      </c>
      <c r="C16" s="4">
        <f>SUM(B16/$B$158)</f>
        <v>0</v>
      </c>
      <c r="D16" s="3">
        <v>0</v>
      </c>
      <c r="E16" s="4">
        <f>D16/$D$158</f>
        <v>0</v>
      </c>
      <c r="F16" s="3">
        <v>0</v>
      </c>
      <c r="G16" s="4">
        <f>F16/$F$158</f>
        <v>0</v>
      </c>
      <c r="H16" s="3" t="s">
        <v>91</v>
      </c>
      <c r="I16" s="11" t="s">
        <v>81</v>
      </c>
    </row>
    <row r="17" spans="1:9" ht="15.75" customHeight="1" x14ac:dyDescent="0.2">
      <c r="A17" s="8" t="s">
        <v>16</v>
      </c>
      <c r="B17" s="3">
        <f>SUM(B18:B19)</f>
        <v>0</v>
      </c>
      <c r="C17" s="4">
        <f>SUM(B17/$B$158)</f>
        <v>0</v>
      </c>
      <c r="D17" s="3">
        <f>SUM(D18:D19)</f>
        <v>130</v>
      </c>
      <c r="E17" s="4">
        <f>D17/$D$158</f>
        <v>1.6515859926196977E-4</v>
      </c>
      <c r="F17" s="3">
        <f>SUM(F18:F19)</f>
        <v>8</v>
      </c>
      <c r="G17" s="4">
        <f>F17/$F$158</f>
        <v>4.6781320287343893E-5</v>
      </c>
      <c r="H17" s="3" t="s">
        <v>91</v>
      </c>
      <c r="I17" s="11">
        <f t="shared" si="1"/>
        <v>6.1538461538461542</v>
      </c>
    </row>
    <row r="18" spans="1:9" ht="30" customHeight="1" x14ac:dyDescent="0.2">
      <c r="A18" s="22" t="s">
        <v>17</v>
      </c>
      <c r="B18" s="3">
        <v>0</v>
      </c>
      <c r="C18" s="4">
        <f>SUM(B18/$B$158)</f>
        <v>0</v>
      </c>
      <c r="D18" s="3">
        <v>130</v>
      </c>
      <c r="E18" s="4">
        <f>D18/$D$158</f>
        <v>1.6515859926196977E-4</v>
      </c>
      <c r="F18" s="3">
        <v>8</v>
      </c>
      <c r="G18" s="4">
        <f>F18/$F$158</f>
        <v>4.6781320287343893E-5</v>
      </c>
      <c r="H18" s="3" t="s">
        <v>91</v>
      </c>
      <c r="I18" s="11">
        <f t="shared" si="1"/>
        <v>6.1538461538461542</v>
      </c>
    </row>
    <row r="19" spans="1:9" ht="51" hidden="1" customHeight="1" x14ac:dyDescent="0.2">
      <c r="A19" s="19" t="s">
        <v>18</v>
      </c>
      <c r="B19" s="3">
        <v>0</v>
      </c>
      <c r="C19" s="4">
        <f>SUM(B19/$B$158)</f>
        <v>0</v>
      </c>
      <c r="D19" s="3">
        <v>0</v>
      </c>
      <c r="E19" s="4">
        <f>D19/$D$158</f>
        <v>0</v>
      </c>
      <c r="F19" s="3">
        <v>0</v>
      </c>
      <c r="G19" s="4">
        <f>F19/$F$158</f>
        <v>0</v>
      </c>
      <c r="H19" s="3" t="s">
        <v>91</v>
      </c>
      <c r="I19" s="11" t="s">
        <v>91</v>
      </c>
    </row>
    <row r="20" spans="1:9" ht="35.25" customHeight="1" thickBot="1" x14ac:dyDescent="0.25">
      <c r="A20" s="34" t="s">
        <v>58</v>
      </c>
      <c r="B20" s="35">
        <v>4848</v>
      </c>
      <c r="C20" s="36">
        <f>SUM(B20/$B$158)</f>
        <v>2.980347412114177E-2</v>
      </c>
      <c r="D20" s="35">
        <v>29593</v>
      </c>
      <c r="E20" s="36">
        <f>D20/$D$158</f>
        <v>3.7596449445842089E-2</v>
      </c>
      <c r="F20" s="35">
        <v>6713</v>
      </c>
      <c r="G20" s="36">
        <f>F20/$F$158</f>
        <v>3.9255375386117439E-2</v>
      </c>
      <c r="H20" s="35">
        <f t="shared" si="2"/>
        <v>38.469471947194734</v>
      </c>
      <c r="I20" s="37">
        <f t="shared" si="1"/>
        <v>22.684418612509717</v>
      </c>
    </row>
    <row r="21" spans="1:9" ht="45" customHeight="1" thickBot="1" x14ac:dyDescent="0.25">
      <c r="A21" s="30" t="s">
        <v>19</v>
      </c>
      <c r="B21" s="31">
        <f>SUM(B22+B27+B32+B37+B35)</f>
        <v>21439.5</v>
      </c>
      <c r="C21" s="32">
        <f>SUM(B21/$B$158)</f>
        <v>0.13180106918733892</v>
      </c>
      <c r="D21" s="31">
        <f>SUM(D22+D27+D32+D37+D35)</f>
        <v>104643</v>
      </c>
      <c r="E21" s="32">
        <f>D21/$D$158</f>
        <v>0.13294377925054079</v>
      </c>
      <c r="F21" s="31">
        <f>SUM(F22+F27+F32+F37+F35)</f>
        <v>22921.599999999999</v>
      </c>
      <c r="G21" s="32">
        <f>F21/$F$158</f>
        <v>0.1340378388872977</v>
      </c>
      <c r="H21" s="31">
        <f t="shared" si="2"/>
        <v>6.9129410667226239</v>
      </c>
      <c r="I21" s="33">
        <f t="shared" si="1"/>
        <v>21.904570778742961</v>
      </c>
    </row>
    <row r="22" spans="1:9" ht="45" x14ac:dyDescent="0.2">
      <c r="A22" s="26" t="s">
        <v>20</v>
      </c>
      <c r="B22" s="27">
        <f>SUM(B23:B26)</f>
        <v>12793.5</v>
      </c>
      <c r="C22" s="28">
        <f>SUM(B22/$B$158)</f>
        <v>7.864908130545116E-2</v>
      </c>
      <c r="D22" s="27">
        <f>SUM(D23:D26)</f>
        <v>60129</v>
      </c>
      <c r="E22" s="28">
        <f>D22/$D$158</f>
        <v>7.6390933961715229E-2</v>
      </c>
      <c r="F22" s="27">
        <f>SUM(F23:F26)</f>
        <v>14005.6</v>
      </c>
      <c r="G22" s="28">
        <f>F22/$F$158</f>
        <v>8.1900057427052947E-2</v>
      </c>
      <c r="H22" s="27">
        <f t="shared" si="2"/>
        <v>9.4743424395200719</v>
      </c>
      <c r="I22" s="29">
        <f t="shared" si="1"/>
        <v>23.292587603319532</v>
      </c>
    </row>
    <row r="23" spans="1:9" ht="30" x14ac:dyDescent="0.2">
      <c r="A23" s="22" t="s">
        <v>21</v>
      </c>
      <c r="B23" s="3">
        <v>1365</v>
      </c>
      <c r="C23" s="4">
        <f>SUM(B23/$B$158)</f>
        <v>8.3914484685145459E-3</v>
      </c>
      <c r="D23" s="3">
        <v>6857</v>
      </c>
      <c r="E23" s="4">
        <f>D23/$D$158</f>
        <v>8.7114808856871284E-3</v>
      </c>
      <c r="F23" s="3">
        <v>1795</v>
      </c>
      <c r="G23" s="4">
        <f>F23/$F$158</f>
        <v>1.0496558739472785E-2</v>
      </c>
      <c r="H23" s="3">
        <f t="shared" si="2"/>
        <v>31.501831501831504</v>
      </c>
      <c r="I23" s="11">
        <f t="shared" si="1"/>
        <v>26.177628700597928</v>
      </c>
    </row>
    <row r="24" spans="1:9" ht="15" x14ac:dyDescent="0.2">
      <c r="A24" s="22" t="s">
        <v>22</v>
      </c>
      <c r="B24" s="3">
        <v>4244</v>
      </c>
      <c r="C24" s="4">
        <f>SUM(B24/$B$158)</f>
        <v>2.6090335018590281E-2</v>
      </c>
      <c r="D24" s="3">
        <v>19629</v>
      </c>
      <c r="E24" s="4">
        <f>D24/$D$158</f>
        <v>2.4937678037793884E-2</v>
      </c>
      <c r="F24" s="3">
        <v>4641</v>
      </c>
      <c r="G24" s="4">
        <f>F24/$F$158</f>
        <v>2.7139013431695374E-2</v>
      </c>
      <c r="H24" s="3">
        <f t="shared" si="2"/>
        <v>9.354382657869948</v>
      </c>
      <c r="I24" s="11">
        <f t="shared" si="1"/>
        <v>23.643588567935197</v>
      </c>
    </row>
    <row r="25" spans="1:9" ht="30.75" customHeight="1" x14ac:dyDescent="0.2">
      <c r="A25" s="22" t="s">
        <v>23</v>
      </c>
      <c r="B25" s="3">
        <v>7184.5</v>
      </c>
      <c r="C25" s="4">
        <f>SUM(B25/$B$158)</f>
        <v>4.4167297818346343E-2</v>
      </c>
      <c r="D25" s="3">
        <v>33643</v>
      </c>
      <c r="E25" s="4">
        <f>D25/$D$158</f>
        <v>4.2741775038234224E-2</v>
      </c>
      <c r="F25" s="3">
        <v>7569.6</v>
      </c>
      <c r="G25" s="4">
        <f>F25/$F$158</f>
        <v>4.4264485255884792E-2</v>
      </c>
      <c r="H25" s="3">
        <f t="shared" si="2"/>
        <v>5.3601503236133397</v>
      </c>
      <c r="I25" s="11">
        <f t="shared" si="1"/>
        <v>22.499777071010314</v>
      </c>
    </row>
    <row r="26" spans="1:9" ht="44.25" hidden="1" customHeight="1" x14ac:dyDescent="0.2">
      <c r="A26" s="19" t="s">
        <v>82</v>
      </c>
      <c r="B26" s="3">
        <v>0</v>
      </c>
      <c r="C26" s="4">
        <f>SUM(B26/$B$158)</f>
        <v>0</v>
      </c>
      <c r="D26" s="3">
        <v>0</v>
      </c>
      <c r="E26" s="4">
        <f>D26/$D$158</f>
        <v>0</v>
      </c>
      <c r="F26" s="3">
        <v>0</v>
      </c>
      <c r="G26" s="4">
        <f>F26/$F$158</f>
        <v>0</v>
      </c>
      <c r="H26" s="3" t="s">
        <v>91</v>
      </c>
      <c r="I26" s="11" t="e">
        <f t="shared" si="1"/>
        <v>#DIV/0!</v>
      </c>
    </row>
    <row r="27" spans="1:9" ht="45" x14ac:dyDescent="0.2">
      <c r="A27" s="8" t="s">
        <v>24</v>
      </c>
      <c r="B27" s="3">
        <f>SUM(B28+B31+B30)</f>
        <v>4229</v>
      </c>
      <c r="C27" s="4">
        <f>SUM(B27/$B$158)</f>
        <v>2.5998121299156053E-2</v>
      </c>
      <c r="D27" s="3">
        <f>SUM(D28:D31)</f>
        <v>32777</v>
      </c>
      <c r="E27" s="4">
        <f>D27/$D$158</f>
        <v>4.1641564676996798E-2</v>
      </c>
      <c r="F27" s="3">
        <f>SUM(F28:F31)</f>
        <v>6333</v>
      </c>
      <c r="G27" s="4">
        <f>F27/$F$158</f>
        <v>3.7033262672468606E-2</v>
      </c>
      <c r="H27" s="3">
        <f t="shared" si="2"/>
        <v>49.75171435327502</v>
      </c>
      <c r="I27" s="11">
        <f t="shared" si="1"/>
        <v>19.321475424840589</v>
      </c>
    </row>
    <row r="28" spans="1:9" ht="80.25" customHeight="1" x14ac:dyDescent="0.2">
      <c r="A28" s="22" t="s">
        <v>25</v>
      </c>
      <c r="B28" s="3">
        <v>3298</v>
      </c>
      <c r="C28" s="4">
        <f>SUM(B28/$B$158)</f>
        <v>2.0274723112938441E-2</v>
      </c>
      <c r="D28" s="3">
        <v>18712</v>
      </c>
      <c r="E28" s="4">
        <f>D28/$D$158</f>
        <v>2.3772674687615219E-2</v>
      </c>
      <c r="F28" s="3">
        <v>3343</v>
      </c>
      <c r="G28" s="4">
        <f>F28/$F$158</f>
        <v>1.9548744215073827E-2</v>
      </c>
      <c r="H28" s="3">
        <f t="shared" si="2"/>
        <v>1.3644633110976372</v>
      </c>
      <c r="I28" s="11">
        <f t="shared" si="1"/>
        <v>17.865540829414282</v>
      </c>
    </row>
    <row r="29" spans="1:9" ht="50.25" customHeight="1" x14ac:dyDescent="0.2">
      <c r="A29" s="22" t="s">
        <v>113</v>
      </c>
      <c r="B29" s="3">
        <v>0</v>
      </c>
      <c r="C29" s="4">
        <f>SUM(B29/$B$158)</f>
        <v>0</v>
      </c>
      <c r="D29" s="3">
        <v>0</v>
      </c>
      <c r="E29" s="4">
        <f>D29/$D$158</f>
        <v>0</v>
      </c>
      <c r="F29" s="3">
        <v>0</v>
      </c>
      <c r="G29" s="4">
        <f>F29/$F$158</f>
        <v>0</v>
      </c>
      <c r="H29" s="3" t="s">
        <v>81</v>
      </c>
      <c r="I29" s="11" t="e">
        <f t="shared" si="1"/>
        <v>#DIV/0!</v>
      </c>
    </row>
    <row r="30" spans="1:9" ht="33" customHeight="1" x14ac:dyDescent="0.2">
      <c r="A30" s="22" t="s">
        <v>80</v>
      </c>
      <c r="B30" s="3">
        <v>931</v>
      </c>
      <c r="C30" s="4">
        <f>SUM(B30/$B$158)</f>
        <v>5.7233981862176136E-3</v>
      </c>
      <c r="D30" s="3">
        <v>14065</v>
      </c>
      <c r="E30" s="4">
        <f>D30/$D$158</f>
        <v>1.7868889989381576E-2</v>
      </c>
      <c r="F30" s="3">
        <v>2990</v>
      </c>
      <c r="G30" s="4">
        <f>F30/$F$158</f>
        <v>1.7484518457394779E-2</v>
      </c>
      <c r="H30" s="3" t="s">
        <v>91</v>
      </c>
      <c r="I30" s="11" t="s">
        <v>91</v>
      </c>
    </row>
    <row r="31" spans="1:9" ht="56.25" hidden="1" customHeight="1" x14ac:dyDescent="0.2">
      <c r="A31" s="19" t="s">
        <v>60</v>
      </c>
      <c r="B31" s="3">
        <v>0</v>
      </c>
      <c r="C31" s="4">
        <f>SUM(B31/$B$158)</f>
        <v>0</v>
      </c>
      <c r="D31" s="3">
        <v>0</v>
      </c>
      <c r="E31" s="4">
        <f>D31/$D$158</f>
        <v>0</v>
      </c>
      <c r="F31" s="3">
        <v>0</v>
      </c>
      <c r="G31" s="4">
        <f>F31/$F$158</f>
        <v>0</v>
      </c>
      <c r="H31" s="3" t="s">
        <v>91</v>
      </c>
      <c r="I31" s="11" t="s">
        <v>91</v>
      </c>
    </row>
    <row r="32" spans="1:9" ht="33.75" customHeight="1" x14ac:dyDescent="0.2">
      <c r="A32" s="8" t="s">
        <v>26</v>
      </c>
      <c r="B32" s="3">
        <f>SUM(B33:B34)</f>
        <v>2511</v>
      </c>
      <c r="C32" s="4">
        <f>SUM(B32/$B$158)</f>
        <v>1.5436576633289395E-2</v>
      </c>
      <c r="D32" s="3">
        <f>SUM(D33:D34)</f>
        <v>416</v>
      </c>
      <c r="E32" s="4">
        <f>D32/$D$158</f>
        <v>5.2850751763830332E-4</v>
      </c>
      <c r="F32" s="3">
        <f>SUM(F33:F34)</f>
        <v>31</v>
      </c>
      <c r="G32" s="4">
        <f>F32/$F$158</f>
        <v>1.8127761611345757E-4</v>
      </c>
      <c r="H32" s="3">
        <f t="shared" si="2"/>
        <v>-98.76543209876543</v>
      </c>
      <c r="I32" s="11">
        <f t="shared" si="1"/>
        <v>7.4519230769230766</v>
      </c>
    </row>
    <row r="33" spans="1:9" ht="33" customHeight="1" x14ac:dyDescent="0.2">
      <c r="A33" s="22" t="s">
        <v>27</v>
      </c>
      <c r="B33" s="3">
        <v>2511</v>
      </c>
      <c r="C33" s="4">
        <f>SUM(B33/$B$158)</f>
        <v>1.5436576633289395E-2</v>
      </c>
      <c r="D33" s="3">
        <v>416</v>
      </c>
      <c r="E33" s="4">
        <f>D33/$D$158</f>
        <v>5.2850751763830332E-4</v>
      </c>
      <c r="F33" s="3">
        <v>31</v>
      </c>
      <c r="G33" s="4">
        <f>F33/$F$158</f>
        <v>1.8127761611345757E-4</v>
      </c>
      <c r="H33" s="3">
        <f t="shared" si="2"/>
        <v>-98.76543209876543</v>
      </c>
      <c r="I33" s="11">
        <f t="shared" si="1"/>
        <v>7.4519230769230766</v>
      </c>
    </row>
    <row r="34" spans="1:9" ht="48.75" customHeight="1" x14ac:dyDescent="0.2">
      <c r="A34" s="22" t="s">
        <v>59</v>
      </c>
      <c r="B34" s="3">
        <v>0</v>
      </c>
      <c r="C34" s="4">
        <f>SUM(B34/$B$158)</f>
        <v>0</v>
      </c>
      <c r="D34" s="3">
        <v>0</v>
      </c>
      <c r="E34" s="4">
        <f>D34/$D$158</f>
        <v>0</v>
      </c>
      <c r="F34" s="3">
        <v>0</v>
      </c>
      <c r="G34" s="4">
        <f>F34/$F$158</f>
        <v>0</v>
      </c>
      <c r="H34" s="3" t="s">
        <v>91</v>
      </c>
      <c r="I34" s="11" t="e">
        <f t="shared" si="1"/>
        <v>#DIV/0!</v>
      </c>
    </row>
    <row r="35" spans="1:9" ht="61.5" customHeight="1" x14ac:dyDescent="0.2">
      <c r="A35" s="38" t="s">
        <v>120</v>
      </c>
      <c r="B35" s="3">
        <f>B36</f>
        <v>0</v>
      </c>
      <c r="C35" s="4">
        <f>SUM(B35/$B$158)</f>
        <v>0</v>
      </c>
      <c r="D35" s="3">
        <f>D36</f>
        <v>1180</v>
      </c>
      <c r="E35" s="4">
        <f>D35/$D$158</f>
        <v>1.4991319009932641E-3</v>
      </c>
      <c r="F35" s="3">
        <f>F36</f>
        <v>0</v>
      </c>
      <c r="G35" s="4">
        <f>F35/$F$158</f>
        <v>0</v>
      </c>
      <c r="H35" s="3" t="e">
        <f t="shared" si="2"/>
        <v>#DIV/0!</v>
      </c>
      <c r="I35" s="11">
        <f t="shared" si="1"/>
        <v>0</v>
      </c>
    </row>
    <row r="36" spans="1:9" ht="35.25" customHeight="1" x14ac:dyDescent="0.2">
      <c r="A36" s="22" t="s">
        <v>121</v>
      </c>
      <c r="B36" s="3">
        <v>0</v>
      </c>
      <c r="C36" s="4">
        <f>SUM(B36/$B$158)</f>
        <v>0</v>
      </c>
      <c r="D36" s="3">
        <v>1180</v>
      </c>
      <c r="E36" s="4">
        <f>D36/$D$158</f>
        <v>1.4991319009932641E-3</v>
      </c>
      <c r="F36" s="3">
        <v>0</v>
      </c>
      <c r="G36" s="4">
        <f>F36/$F$158</f>
        <v>0</v>
      </c>
      <c r="H36" s="3" t="e">
        <f t="shared" si="2"/>
        <v>#DIV/0!</v>
      </c>
      <c r="I36" s="11">
        <f t="shared" si="1"/>
        <v>0</v>
      </c>
    </row>
    <row r="37" spans="1:9" ht="31.5" customHeight="1" thickBot="1" x14ac:dyDescent="0.25">
      <c r="A37" s="34" t="s">
        <v>122</v>
      </c>
      <c r="B37" s="35">
        <v>1906</v>
      </c>
      <c r="C37" s="36">
        <f>SUM(B37/$B$158)</f>
        <v>1.1717289949442289E-2</v>
      </c>
      <c r="D37" s="35">
        <v>10141</v>
      </c>
      <c r="E37" s="36">
        <f>D37/$D$158</f>
        <v>1.2883641193197196E-2</v>
      </c>
      <c r="F37" s="35">
        <v>2552</v>
      </c>
      <c r="G37" s="36">
        <f>F37/$F$158</f>
        <v>1.49232411716627E-2</v>
      </c>
      <c r="H37" s="35">
        <f t="shared" si="2"/>
        <v>33.892969569779666</v>
      </c>
      <c r="I37" s="37">
        <f t="shared" si="1"/>
        <v>25.165171087663939</v>
      </c>
    </row>
    <row r="38" spans="1:9" ht="43.5" thickBot="1" x14ac:dyDescent="0.25">
      <c r="A38" s="30" t="s">
        <v>57</v>
      </c>
      <c r="B38" s="31">
        <f>B39</f>
        <v>28.1</v>
      </c>
      <c r="C38" s="32">
        <f>SUM(B38/$B$158)</f>
        <v>1.7274703440678296E-4</v>
      </c>
      <c r="D38" s="31">
        <f>D39</f>
        <v>600</v>
      </c>
      <c r="E38" s="32">
        <f>D38/$D$158</f>
        <v>7.6227045813216817E-4</v>
      </c>
      <c r="F38" s="31">
        <f>F39</f>
        <v>0</v>
      </c>
      <c r="G38" s="32">
        <f>F38/$F$158</f>
        <v>0</v>
      </c>
      <c r="H38" s="31" t="s">
        <v>81</v>
      </c>
      <c r="I38" s="33">
        <f t="shared" si="1"/>
        <v>0</v>
      </c>
    </row>
    <row r="39" spans="1:9" ht="45.75" customHeight="1" thickBot="1" x14ac:dyDescent="0.25">
      <c r="A39" s="40" t="s">
        <v>29</v>
      </c>
      <c r="B39" s="41">
        <v>28.1</v>
      </c>
      <c r="C39" s="42">
        <f>SUM(B39/$B$158)</f>
        <v>1.7274703440678296E-4</v>
      </c>
      <c r="D39" s="41">
        <v>600</v>
      </c>
      <c r="E39" s="42">
        <f>D39/$D$158</f>
        <v>7.6227045813216817E-4</v>
      </c>
      <c r="F39" s="41">
        <v>0</v>
      </c>
      <c r="G39" s="42">
        <f>F39/$F$158</f>
        <v>0</v>
      </c>
      <c r="H39" s="41" t="s">
        <v>81</v>
      </c>
      <c r="I39" s="43">
        <f t="shared" si="1"/>
        <v>0</v>
      </c>
    </row>
    <row r="40" spans="1:9" ht="33.75" customHeight="1" thickBot="1" x14ac:dyDescent="0.25">
      <c r="A40" s="30" t="s">
        <v>30</v>
      </c>
      <c r="B40" s="31">
        <f>SUM(B41+B45+B49)</f>
        <v>3441.9</v>
      </c>
      <c r="C40" s="32">
        <f>SUM(B40/$B$158)</f>
        <v>2.1159360061377447E-2</v>
      </c>
      <c r="D40" s="31">
        <f>SUM(D41+D45+D49+D51)</f>
        <v>19951.599999999999</v>
      </c>
      <c r="E40" s="32">
        <f>D40/$D$158</f>
        <v>2.5347525454116275E-2</v>
      </c>
      <c r="F40" s="31">
        <f>SUM(F41+F45+F49+F51)</f>
        <v>3015.3</v>
      </c>
      <c r="G40" s="32">
        <f>F40/$F$158</f>
        <v>1.7632464382803505E-2</v>
      </c>
      <c r="H40" s="31">
        <f t="shared" si="2"/>
        <v>-12.394317092303666</v>
      </c>
      <c r="I40" s="33">
        <f t="shared" si="1"/>
        <v>15.113073638204458</v>
      </c>
    </row>
    <row r="41" spans="1:9" ht="30" x14ac:dyDescent="0.2">
      <c r="A41" s="26" t="s">
        <v>31</v>
      </c>
      <c r="B41" s="27">
        <f>SUM(B42:B44)</f>
        <v>3441.9</v>
      </c>
      <c r="C41" s="28">
        <f>SUM(B41/$B$158)</f>
        <v>2.1159360061377447E-2</v>
      </c>
      <c r="D41" s="27">
        <f>SUM(D42:D44)</f>
        <v>16536.599999999999</v>
      </c>
      <c r="E41" s="28">
        <f>D41/$D$158</f>
        <v>2.1008936096580687E-2</v>
      </c>
      <c r="F41" s="27">
        <f>SUM(F42:F44)</f>
        <v>3015.3</v>
      </c>
      <c r="G41" s="28">
        <f>F41/$F$158</f>
        <v>1.7632464382803505E-2</v>
      </c>
      <c r="H41" s="27">
        <f t="shared" si="2"/>
        <v>-12.394317092303666</v>
      </c>
      <c r="I41" s="29">
        <f t="shared" si="1"/>
        <v>18.234098907877076</v>
      </c>
    </row>
    <row r="42" spans="1:9" ht="36" customHeight="1" x14ac:dyDescent="0.2">
      <c r="A42" s="22" t="s">
        <v>32</v>
      </c>
      <c r="B42" s="3">
        <v>2144.9</v>
      </c>
      <c r="C42" s="4">
        <f>SUM(B42/$B$158)</f>
        <v>1.3185947120964726E-2</v>
      </c>
      <c r="D42" s="3">
        <v>11229.6</v>
      </c>
      <c r="E42" s="4">
        <f>D42/$D$158</f>
        <v>1.4266653894401661E-2</v>
      </c>
      <c r="F42" s="3">
        <v>1955.3</v>
      </c>
      <c r="G42" s="4">
        <f>F42/$F$158</f>
        <v>1.1433939444730439E-2</v>
      </c>
      <c r="H42" s="3">
        <f t="shared" si="2"/>
        <v>-8.8395729404634409</v>
      </c>
      <c r="I42" s="11">
        <f t="shared" si="1"/>
        <v>17.412018237515138</v>
      </c>
    </row>
    <row r="43" spans="1:9" ht="30.75" customHeight="1" x14ac:dyDescent="0.2">
      <c r="A43" s="22" t="s">
        <v>33</v>
      </c>
      <c r="B43" s="3">
        <v>1297</v>
      </c>
      <c r="C43" s="4">
        <f>SUM(B43/$B$158)</f>
        <v>7.9734129404127226E-3</v>
      </c>
      <c r="D43" s="3">
        <v>3818</v>
      </c>
      <c r="E43" s="4">
        <f>D43/$D$158</f>
        <v>4.8505810152476968E-3</v>
      </c>
      <c r="F43" s="3">
        <v>1060</v>
      </c>
      <c r="G43" s="4">
        <f>F43/$F$158</f>
        <v>6.1985249380730658E-3</v>
      </c>
      <c r="H43" s="3">
        <f t="shared" si="2"/>
        <v>-18.272937548188125</v>
      </c>
      <c r="I43" s="11">
        <f t="shared" si="1"/>
        <v>27.763226820324778</v>
      </c>
    </row>
    <row r="44" spans="1:9" ht="33" customHeight="1" x14ac:dyDescent="0.2">
      <c r="A44" s="22" t="s">
        <v>34</v>
      </c>
      <c r="B44" s="3">
        <v>0</v>
      </c>
      <c r="C44" s="4">
        <f>SUM(B44/$B$158)</f>
        <v>0</v>
      </c>
      <c r="D44" s="3">
        <v>1489</v>
      </c>
      <c r="E44" s="4">
        <f>D44/$D$158</f>
        <v>1.8917011869313308E-3</v>
      </c>
      <c r="F44" s="3">
        <v>0</v>
      </c>
      <c r="G44" s="4">
        <f>F44/$F$158</f>
        <v>0</v>
      </c>
      <c r="H44" s="3" t="e">
        <f t="shared" si="2"/>
        <v>#DIV/0!</v>
      </c>
      <c r="I44" s="11">
        <f t="shared" si="1"/>
        <v>0</v>
      </c>
    </row>
    <row r="45" spans="1:9" ht="30" x14ac:dyDescent="0.2">
      <c r="A45" s="8" t="s">
        <v>35</v>
      </c>
      <c r="B45" s="3">
        <f>SUM(B46:B48)</f>
        <v>0</v>
      </c>
      <c r="C45" s="4">
        <f>SUM(B45/$B$158)</f>
        <v>0</v>
      </c>
      <c r="D45" s="3">
        <f>SUM(D46:D48)</f>
        <v>5</v>
      </c>
      <c r="E45" s="4">
        <f>D45/$D$158</f>
        <v>6.3522538177680681E-6</v>
      </c>
      <c r="F45" s="3">
        <f>SUM(F46:F48)</f>
        <v>0</v>
      </c>
      <c r="G45" s="4">
        <f>F45/$F$158</f>
        <v>0</v>
      </c>
      <c r="H45" s="3" t="e">
        <f t="shared" si="2"/>
        <v>#DIV/0!</v>
      </c>
      <c r="I45" s="11">
        <f t="shared" si="1"/>
        <v>0</v>
      </c>
    </row>
    <row r="46" spans="1:9" ht="47.25" customHeight="1" x14ac:dyDescent="0.2">
      <c r="A46" s="22" t="s">
        <v>18</v>
      </c>
      <c r="B46" s="3">
        <v>0</v>
      </c>
      <c r="C46" s="4">
        <f>SUM(B46/$B$158)</f>
        <v>0</v>
      </c>
      <c r="D46" s="3">
        <v>5</v>
      </c>
      <c r="E46" s="4">
        <f>D46/$D$158</f>
        <v>6.3522538177680681E-6</v>
      </c>
      <c r="F46" s="3">
        <v>0</v>
      </c>
      <c r="G46" s="4">
        <f>F46/$F$158</f>
        <v>0</v>
      </c>
      <c r="H46" s="3" t="e">
        <f t="shared" si="2"/>
        <v>#DIV/0!</v>
      </c>
      <c r="I46" s="11">
        <f t="shared" si="1"/>
        <v>0</v>
      </c>
    </row>
    <row r="47" spans="1:9" ht="36.75" hidden="1" customHeight="1" x14ac:dyDescent="0.2">
      <c r="A47" s="19" t="s">
        <v>36</v>
      </c>
      <c r="B47" s="3">
        <v>0</v>
      </c>
      <c r="C47" s="4">
        <f>SUM(B47/$B$158)</f>
        <v>0</v>
      </c>
      <c r="D47" s="3">
        <v>0</v>
      </c>
      <c r="E47" s="4">
        <f>D47/$D$158</f>
        <v>0</v>
      </c>
      <c r="F47" s="3">
        <v>0</v>
      </c>
      <c r="G47" s="4">
        <f>F47/$F$158</f>
        <v>0</v>
      </c>
      <c r="H47" s="3" t="e">
        <f t="shared" si="2"/>
        <v>#DIV/0!</v>
      </c>
      <c r="I47" s="11" t="e">
        <f t="shared" si="1"/>
        <v>#DIV/0!</v>
      </c>
    </row>
    <row r="48" spans="1:9" ht="36.75" hidden="1" customHeight="1" x14ac:dyDescent="0.2">
      <c r="A48" s="19" t="s">
        <v>83</v>
      </c>
      <c r="B48" s="3">
        <v>0</v>
      </c>
      <c r="C48" s="4">
        <f>SUM(B48/$B$158)</f>
        <v>0</v>
      </c>
      <c r="D48" s="3">
        <v>0</v>
      </c>
      <c r="E48" s="4">
        <f>D48/$D$158</f>
        <v>0</v>
      </c>
      <c r="F48" s="3">
        <v>0</v>
      </c>
      <c r="G48" s="4">
        <f>F48/$F$158</f>
        <v>0</v>
      </c>
      <c r="H48" s="3" t="e">
        <f t="shared" si="2"/>
        <v>#DIV/0!</v>
      </c>
      <c r="I48" s="11" t="e">
        <f t="shared" si="1"/>
        <v>#DIV/0!</v>
      </c>
    </row>
    <row r="49" spans="1:9" ht="30" x14ac:dyDescent="0.2">
      <c r="A49" s="8" t="s">
        <v>37</v>
      </c>
      <c r="B49" s="3">
        <f>SUM(B50)</f>
        <v>0</v>
      </c>
      <c r="C49" s="4">
        <f>SUM(B49/$B$158)</f>
        <v>0</v>
      </c>
      <c r="D49" s="3">
        <f>SUM(D50)</f>
        <v>3</v>
      </c>
      <c r="E49" s="4">
        <f>D49/$D$158</f>
        <v>3.8113522906608411E-6</v>
      </c>
      <c r="F49" s="3">
        <f>SUM(F50)</f>
        <v>0</v>
      </c>
      <c r="G49" s="4">
        <f>F49/$F$158</f>
        <v>0</v>
      </c>
      <c r="H49" s="3" t="e">
        <f t="shared" si="2"/>
        <v>#DIV/0!</v>
      </c>
      <c r="I49" s="11">
        <f t="shared" si="1"/>
        <v>0</v>
      </c>
    </row>
    <row r="50" spans="1:9" ht="32.25" customHeight="1" x14ac:dyDescent="0.2">
      <c r="A50" s="19" t="s">
        <v>38</v>
      </c>
      <c r="B50" s="3">
        <v>0</v>
      </c>
      <c r="C50" s="4">
        <f>SUM(B50/$B$158)</f>
        <v>0</v>
      </c>
      <c r="D50" s="3">
        <v>3</v>
      </c>
      <c r="E50" s="4">
        <f>D50/$D$158</f>
        <v>3.8113522906608411E-6</v>
      </c>
      <c r="F50" s="3">
        <v>0</v>
      </c>
      <c r="G50" s="4">
        <f>F50/$F$158</f>
        <v>0</v>
      </c>
      <c r="H50" s="3" t="e">
        <f t="shared" si="2"/>
        <v>#DIV/0!</v>
      </c>
      <c r="I50" s="11">
        <f t="shared" si="1"/>
        <v>0</v>
      </c>
    </row>
    <row r="51" spans="1:9" ht="18.75" customHeight="1" x14ac:dyDescent="0.2">
      <c r="A51" s="8" t="s">
        <v>123</v>
      </c>
      <c r="B51" s="3">
        <f>B52+B53</f>
        <v>0</v>
      </c>
      <c r="C51" s="4">
        <f>SUM(B51/$B$158)</f>
        <v>0</v>
      </c>
      <c r="D51" s="3">
        <f>D52+D53</f>
        <v>3407</v>
      </c>
      <c r="E51" s="4">
        <f>D51/$D$158</f>
        <v>4.3284257514271621E-3</v>
      </c>
      <c r="F51" s="3">
        <f>F52+F53</f>
        <v>0</v>
      </c>
      <c r="G51" s="4">
        <f>F51/$F$158</f>
        <v>0</v>
      </c>
      <c r="H51" s="3" t="e">
        <f t="shared" si="2"/>
        <v>#DIV/0!</v>
      </c>
      <c r="I51" s="11">
        <f t="shared" si="1"/>
        <v>0</v>
      </c>
    </row>
    <row r="52" spans="1:9" ht="49.5" customHeight="1" x14ac:dyDescent="0.2">
      <c r="A52" s="22" t="s">
        <v>18</v>
      </c>
      <c r="B52" s="3">
        <v>0</v>
      </c>
      <c r="C52" s="4">
        <f>SUM(B52/$B$158)</f>
        <v>0</v>
      </c>
      <c r="D52" s="3">
        <v>3405</v>
      </c>
      <c r="E52" s="4">
        <f>D52/$D$158</f>
        <v>4.3258848499000543E-3</v>
      </c>
      <c r="F52" s="3">
        <v>0</v>
      </c>
      <c r="G52" s="4">
        <f>F52/$F$158</f>
        <v>0</v>
      </c>
      <c r="H52" s="3" t="e">
        <f t="shared" si="2"/>
        <v>#DIV/0!</v>
      </c>
      <c r="I52" s="11">
        <f t="shared" si="1"/>
        <v>0</v>
      </c>
    </row>
    <row r="53" spans="1:9" ht="35.25" customHeight="1" thickBot="1" x14ac:dyDescent="0.25">
      <c r="A53" s="44" t="s">
        <v>124</v>
      </c>
      <c r="B53" s="35">
        <v>0</v>
      </c>
      <c r="C53" s="36">
        <f>SUM(B53/$B$158)</f>
        <v>0</v>
      </c>
      <c r="D53" s="35">
        <v>2</v>
      </c>
      <c r="E53" s="36">
        <f>D53/$D$158</f>
        <v>2.5409015271072274E-6</v>
      </c>
      <c r="F53" s="35">
        <v>0</v>
      </c>
      <c r="G53" s="36">
        <f>F53/$F$158</f>
        <v>0</v>
      </c>
      <c r="H53" s="35" t="e">
        <f t="shared" si="2"/>
        <v>#DIV/0!</v>
      </c>
      <c r="I53" s="37">
        <f t="shared" si="1"/>
        <v>0</v>
      </c>
    </row>
    <row r="54" spans="1:9" ht="45.75" customHeight="1" thickBot="1" x14ac:dyDescent="0.25">
      <c r="A54" s="30" t="s">
        <v>39</v>
      </c>
      <c r="B54" s="31">
        <f>SUM(B55+B57+B59)</f>
        <v>829.7</v>
      </c>
      <c r="C54" s="32">
        <f>SUM(B54/$B$158)</f>
        <v>5.1006482009718088E-3</v>
      </c>
      <c r="D54" s="31">
        <f>SUM(D55+D57+D59)</f>
        <v>8845.2999999999993</v>
      </c>
      <c r="E54" s="32">
        <f>D54/$D$158</f>
        <v>1.1237518138860777E-2</v>
      </c>
      <c r="F54" s="31">
        <f>SUM(F55+F57+F59)</f>
        <v>1724.5</v>
      </c>
      <c r="G54" s="32">
        <f>F54/$F$158</f>
        <v>1.0084298354440567E-2</v>
      </c>
      <c r="H54" s="31">
        <f t="shared" si="2"/>
        <v>107.84620947330362</v>
      </c>
      <c r="I54" s="33">
        <f t="shared" si="1"/>
        <v>19.496229636077921</v>
      </c>
    </row>
    <row r="55" spans="1:9" ht="45" x14ac:dyDescent="0.2">
      <c r="A55" s="26" t="s">
        <v>40</v>
      </c>
      <c r="B55" s="27">
        <f>SUM(B56)</f>
        <v>0</v>
      </c>
      <c r="C55" s="28">
        <f>SUM(B55/$B$158)</f>
        <v>0</v>
      </c>
      <c r="D55" s="27">
        <f>SUM(D56)</f>
        <v>0</v>
      </c>
      <c r="E55" s="28">
        <f>D55/$D$158</f>
        <v>0</v>
      </c>
      <c r="F55" s="27">
        <f>SUM(F56)</f>
        <v>0</v>
      </c>
      <c r="G55" s="28">
        <f>F55/$F$158</f>
        <v>0</v>
      </c>
      <c r="H55" s="27" t="s">
        <v>91</v>
      </c>
      <c r="I55" s="29" t="e">
        <f t="shared" si="1"/>
        <v>#DIV/0!</v>
      </c>
    </row>
    <row r="56" spans="1:9" ht="33.75" customHeight="1" x14ac:dyDescent="0.2">
      <c r="A56" s="22" t="s">
        <v>41</v>
      </c>
      <c r="B56" s="3">
        <v>0</v>
      </c>
      <c r="C56" s="4">
        <f>SUM(B56/$B$158)</f>
        <v>0</v>
      </c>
      <c r="D56" s="3">
        <v>0</v>
      </c>
      <c r="E56" s="4">
        <f>D56/$D$158</f>
        <v>0</v>
      </c>
      <c r="F56" s="3">
        <v>0</v>
      </c>
      <c r="G56" s="4">
        <f>F56/$F$158</f>
        <v>0</v>
      </c>
      <c r="H56" s="3" t="s">
        <v>91</v>
      </c>
      <c r="I56" s="11" t="e">
        <f t="shared" si="1"/>
        <v>#DIV/0!</v>
      </c>
    </row>
    <row r="57" spans="1:9" ht="45" x14ac:dyDescent="0.2">
      <c r="A57" s="8" t="s">
        <v>42</v>
      </c>
      <c r="B57" s="3">
        <f>SUM(B58)</f>
        <v>0</v>
      </c>
      <c r="C57" s="4">
        <f>SUM(B57/$B$158)</f>
        <v>0</v>
      </c>
      <c r="D57" s="3">
        <f>SUM(D58)</f>
        <v>4723</v>
      </c>
      <c r="E57" s="4">
        <f>D57/$D$158</f>
        <v>6.0003389562637175E-3</v>
      </c>
      <c r="F57" s="3">
        <f>SUM(F58)</f>
        <v>496</v>
      </c>
      <c r="G57" s="4">
        <f>F57/$F$158</f>
        <v>2.9004418578153211E-3</v>
      </c>
      <c r="H57" s="3" t="e">
        <f t="shared" si="2"/>
        <v>#DIV/0!</v>
      </c>
      <c r="I57" s="11">
        <f t="shared" si="1"/>
        <v>10.501799703578234</v>
      </c>
    </row>
    <row r="58" spans="1:9" ht="79.5" customHeight="1" x14ac:dyDescent="0.2">
      <c r="A58" s="22" t="s">
        <v>43</v>
      </c>
      <c r="B58" s="3">
        <v>0</v>
      </c>
      <c r="C58" s="4">
        <f>SUM(B58/$B$158)</f>
        <v>0</v>
      </c>
      <c r="D58" s="3">
        <v>4723</v>
      </c>
      <c r="E58" s="4">
        <f>D58/$D$158</f>
        <v>6.0003389562637175E-3</v>
      </c>
      <c r="F58" s="3">
        <v>496</v>
      </c>
      <c r="G58" s="4">
        <f>F58/$F$158</f>
        <v>2.9004418578153211E-3</v>
      </c>
      <c r="H58" s="3" t="e">
        <f t="shared" si="2"/>
        <v>#DIV/0!</v>
      </c>
      <c r="I58" s="11">
        <f t="shared" si="1"/>
        <v>10.501799703578234</v>
      </c>
    </row>
    <row r="59" spans="1:9" ht="30" x14ac:dyDescent="0.2">
      <c r="A59" s="8" t="s">
        <v>44</v>
      </c>
      <c r="B59" s="3">
        <f>SUM(B60)</f>
        <v>829.7</v>
      </c>
      <c r="C59" s="4">
        <f>SUM(B59/$B$158)</f>
        <v>5.1006482009718088E-3</v>
      </c>
      <c r="D59" s="3">
        <f>SUM(D60)</f>
        <v>4122.3</v>
      </c>
      <c r="E59" s="4">
        <f>D59/$D$158</f>
        <v>5.2371791825970623E-3</v>
      </c>
      <c r="F59" s="3">
        <f>SUM(F60)</f>
        <v>1228.5</v>
      </c>
      <c r="G59" s="4">
        <f>F59/$F$158</f>
        <v>7.1838564966252459E-3</v>
      </c>
      <c r="H59" s="3">
        <f t="shared" si="2"/>
        <v>48.065565867180879</v>
      </c>
      <c r="I59" s="11">
        <f t="shared" si="1"/>
        <v>29.801324503311257</v>
      </c>
    </row>
    <row r="60" spans="1:9" ht="32.25" customHeight="1" thickBot="1" x14ac:dyDescent="0.25">
      <c r="A60" s="44" t="s">
        <v>45</v>
      </c>
      <c r="B60" s="35">
        <v>829.7</v>
      </c>
      <c r="C60" s="36">
        <f>SUM(B60/$B$158)</f>
        <v>5.1006482009718088E-3</v>
      </c>
      <c r="D60" s="35">
        <v>4122.3</v>
      </c>
      <c r="E60" s="36">
        <f>D60/$D$158</f>
        <v>5.2371791825970623E-3</v>
      </c>
      <c r="F60" s="35">
        <v>1228.5</v>
      </c>
      <c r="G60" s="36">
        <f>F60/$F$158</f>
        <v>7.1838564966252459E-3</v>
      </c>
      <c r="H60" s="35">
        <f t="shared" si="2"/>
        <v>48.065565867180879</v>
      </c>
      <c r="I60" s="37">
        <f t="shared" si="1"/>
        <v>29.801324503311257</v>
      </c>
    </row>
    <row r="61" spans="1:9" ht="43.5" thickBot="1" x14ac:dyDescent="0.25">
      <c r="A61" s="30" t="s">
        <v>46</v>
      </c>
      <c r="B61" s="31">
        <f>SUM(B62:B63)</f>
        <v>1253</v>
      </c>
      <c r="C61" s="32">
        <f>SUM(B61/$B$158)</f>
        <v>7.7029193634056596E-3</v>
      </c>
      <c r="D61" s="31">
        <f>SUM(D62:D63)</f>
        <v>8989</v>
      </c>
      <c r="E61" s="32">
        <f>D61/$D$158</f>
        <v>1.1420081913583433E-2</v>
      </c>
      <c r="F61" s="31">
        <f>SUM(F62:F63)</f>
        <v>1327</v>
      </c>
      <c r="G61" s="32">
        <f>F61/$F$158</f>
        <v>7.7598515026631679E-3</v>
      </c>
      <c r="H61" s="31">
        <f t="shared" si="2"/>
        <v>5.905826017557871</v>
      </c>
      <c r="I61" s="33">
        <f t="shared" si="1"/>
        <v>14.762487484703527</v>
      </c>
    </row>
    <row r="62" spans="1:9" ht="62.25" customHeight="1" x14ac:dyDescent="0.2">
      <c r="A62" s="39" t="s">
        <v>84</v>
      </c>
      <c r="B62" s="27">
        <v>0</v>
      </c>
      <c r="C62" s="28">
        <f>SUM(B62/$B$158)</f>
        <v>0</v>
      </c>
      <c r="D62" s="27">
        <v>2100</v>
      </c>
      <c r="E62" s="28">
        <f>D62/$D$158</f>
        <v>2.6679466034625885E-3</v>
      </c>
      <c r="F62" s="27">
        <v>0</v>
      </c>
      <c r="G62" s="28">
        <f>F62/$F$158</f>
        <v>0</v>
      </c>
      <c r="H62" s="27" t="s">
        <v>91</v>
      </c>
      <c r="I62" s="29">
        <f t="shared" si="1"/>
        <v>0</v>
      </c>
    </row>
    <row r="63" spans="1:9" ht="32.25" customHeight="1" thickBot="1" x14ac:dyDescent="0.25">
      <c r="A63" s="44" t="s">
        <v>28</v>
      </c>
      <c r="B63" s="35">
        <v>1253</v>
      </c>
      <c r="C63" s="36">
        <f>SUM(B63/$B$158)</f>
        <v>7.7029193634056596E-3</v>
      </c>
      <c r="D63" s="35">
        <v>6889</v>
      </c>
      <c r="E63" s="36">
        <f>D63/$D$158</f>
        <v>8.7521353101208451E-3</v>
      </c>
      <c r="F63" s="35">
        <v>1327</v>
      </c>
      <c r="G63" s="36">
        <f>F63/$F$158</f>
        <v>7.7598515026631679E-3</v>
      </c>
      <c r="H63" s="35">
        <f t="shared" si="2"/>
        <v>5.905826017557871</v>
      </c>
      <c r="I63" s="37">
        <f t="shared" si="1"/>
        <v>19.26259253883002</v>
      </c>
    </row>
    <row r="64" spans="1:9" ht="15" thickBot="1" x14ac:dyDescent="0.25">
      <c r="A64" s="30" t="s">
        <v>47</v>
      </c>
      <c r="B64" s="31">
        <f>SUM(B65:B66)</f>
        <v>3342.3999999999996</v>
      </c>
      <c r="C64" s="32">
        <f>SUM(B64/$B$158)</f>
        <v>2.0547675722463746E-2</v>
      </c>
      <c r="D64" s="31">
        <f>SUM(D65:D66)</f>
        <v>19533</v>
      </c>
      <c r="E64" s="32">
        <f>D64/$D$158</f>
        <v>2.4815714764492736E-2</v>
      </c>
      <c r="F64" s="31">
        <f>SUM(F65:F66)</f>
        <v>3669</v>
      </c>
      <c r="G64" s="32">
        <f>F64/$F$158</f>
        <v>2.1455083016783092E-2</v>
      </c>
      <c r="H64" s="31">
        <f t="shared" si="2"/>
        <v>9.7714217328865658</v>
      </c>
      <c r="I64" s="33">
        <f t="shared" si="1"/>
        <v>18.783596989709721</v>
      </c>
    </row>
    <row r="65" spans="1:9" ht="15" x14ac:dyDescent="0.2">
      <c r="A65" s="39" t="s">
        <v>48</v>
      </c>
      <c r="B65" s="27">
        <v>684.3</v>
      </c>
      <c r="C65" s="28">
        <f>SUM(B65/$B$158)</f>
        <v>4.2067898805893799E-3</v>
      </c>
      <c r="D65" s="27">
        <v>11860</v>
      </c>
      <c r="E65" s="28">
        <f>D65/$D$158</f>
        <v>1.5067546055745859E-2</v>
      </c>
      <c r="F65" s="27">
        <v>1792</v>
      </c>
      <c r="G65" s="28">
        <f>F65/$F$158</f>
        <v>1.0479015744365031E-2</v>
      </c>
      <c r="H65" s="27">
        <f t="shared" si="2"/>
        <v>161.87344731842762</v>
      </c>
      <c r="I65" s="29">
        <f t="shared" si="1"/>
        <v>15.109612141652615</v>
      </c>
    </row>
    <row r="66" spans="1:9" ht="20.25" customHeight="1" thickBot="1" x14ac:dyDescent="0.25">
      <c r="A66" s="44" t="s">
        <v>94</v>
      </c>
      <c r="B66" s="35">
        <v>2658.1</v>
      </c>
      <c r="C66" s="36">
        <f>SUM(B66/$B$158)</f>
        <v>1.6340885841874368E-2</v>
      </c>
      <c r="D66" s="35">
        <v>7673</v>
      </c>
      <c r="E66" s="36">
        <f>D66/$D$158</f>
        <v>9.7481687087468769E-3</v>
      </c>
      <c r="F66" s="35">
        <v>1877</v>
      </c>
      <c r="G66" s="36">
        <f>F66/$F$158</f>
        <v>1.0976067272418059E-2</v>
      </c>
      <c r="H66" s="35">
        <f t="shared" si="2"/>
        <v>-29.385651405139001</v>
      </c>
      <c r="I66" s="37">
        <f t="shared" si="1"/>
        <v>24.462400625570179</v>
      </c>
    </row>
    <row r="67" spans="1:9" ht="48" customHeight="1" thickBot="1" x14ac:dyDescent="0.25">
      <c r="A67" s="30" t="s">
        <v>49</v>
      </c>
      <c r="B67" s="31">
        <f>SUM(B68)</f>
        <v>7540.4</v>
      </c>
      <c r="C67" s="32">
        <f>SUM(B67/$B$158)</f>
        <v>4.6355222001455733E-2</v>
      </c>
      <c r="D67" s="31">
        <f>SUM(D68)</f>
        <v>7279.4</v>
      </c>
      <c r="E67" s="32">
        <f>D67/$D$158</f>
        <v>9.2481192882121754E-3</v>
      </c>
      <c r="F67" s="31">
        <f>SUM(F68)</f>
        <v>550.18000000000006</v>
      </c>
      <c r="G67" s="32">
        <f>F67/$F$158</f>
        <v>3.217268349461358E-3</v>
      </c>
      <c r="H67" s="31">
        <f t="shared" si="2"/>
        <v>-92.703570102381832</v>
      </c>
      <c r="I67" s="33">
        <f t="shared" si="1"/>
        <v>7.5580404978432298</v>
      </c>
    </row>
    <row r="68" spans="1:9" ht="44.25" customHeight="1" x14ac:dyDescent="0.2">
      <c r="A68" s="26" t="s">
        <v>125</v>
      </c>
      <c r="B68" s="27">
        <f>SUM(B69:B71)</f>
        <v>7540.4</v>
      </c>
      <c r="C68" s="28">
        <f>SUM(B68/$B$158)</f>
        <v>4.6355222001455733E-2</v>
      </c>
      <c r="D68" s="27">
        <f>SUM(D69:D71)</f>
        <v>7279.4</v>
      </c>
      <c r="E68" s="28">
        <f>D68/$D$158</f>
        <v>9.2481192882121754E-3</v>
      </c>
      <c r="F68" s="27">
        <f>SUM(F69:F71)</f>
        <v>550.18000000000006</v>
      </c>
      <c r="G68" s="28">
        <f>F68/$F$158</f>
        <v>3.217268349461358E-3</v>
      </c>
      <c r="H68" s="27">
        <f t="shared" si="2"/>
        <v>-92.703570102381832</v>
      </c>
      <c r="I68" s="29">
        <f t="shared" si="1"/>
        <v>7.5580404978432298</v>
      </c>
    </row>
    <row r="69" spans="1:9" ht="32.25" customHeight="1" x14ac:dyDescent="0.2">
      <c r="A69" s="22" t="s">
        <v>95</v>
      </c>
      <c r="B69" s="3">
        <v>340.7</v>
      </c>
      <c r="C69" s="4">
        <f>SUM(B69/$B$158)</f>
        <v>2.0944809474160481E-3</v>
      </c>
      <c r="D69" s="3">
        <v>4665.2</v>
      </c>
      <c r="E69" s="4">
        <f>D69/$D$158</f>
        <v>5.9269069021303184E-3</v>
      </c>
      <c r="F69" s="3">
        <v>262.18</v>
      </c>
      <c r="G69" s="4">
        <f>F69/$F$158</f>
        <v>1.5331408191169777E-3</v>
      </c>
      <c r="H69" s="3">
        <f t="shared" si="2"/>
        <v>-23.046668623422363</v>
      </c>
      <c r="I69" s="11">
        <f t="shared" si="1"/>
        <v>5.6199091142930637</v>
      </c>
    </row>
    <row r="70" spans="1:9" ht="36" customHeight="1" thickBot="1" x14ac:dyDescent="0.25">
      <c r="A70" s="22" t="s">
        <v>85</v>
      </c>
      <c r="B70" s="3">
        <v>7199.7</v>
      </c>
      <c r="C70" s="4">
        <f>SUM(B70/$B$158)</f>
        <v>4.4260741054039689E-2</v>
      </c>
      <c r="D70" s="3">
        <v>2614.1999999999998</v>
      </c>
      <c r="E70" s="4">
        <f>D70/$D$158</f>
        <v>3.3212123860818566E-3</v>
      </c>
      <c r="F70" s="3">
        <v>288</v>
      </c>
      <c r="G70" s="4">
        <f>F70/$F$158</f>
        <v>1.6841275303443801E-3</v>
      </c>
      <c r="H70" s="3">
        <f t="shared" si="2"/>
        <v>-95.999833326388597</v>
      </c>
      <c r="I70" s="11">
        <f t="shared" si="1"/>
        <v>11.016754647693368</v>
      </c>
    </row>
    <row r="71" spans="1:9" ht="63" hidden="1" customHeight="1" x14ac:dyDescent="0.2">
      <c r="A71" s="45" t="s">
        <v>86</v>
      </c>
      <c r="B71" s="35">
        <v>0</v>
      </c>
      <c r="C71" s="36">
        <f>SUM(B71/$B$158)</f>
        <v>0</v>
      </c>
      <c r="D71" s="35">
        <v>0</v>
      </c>
      <c r="E71" s="36">
        <f>D71/$D$158</f>
        <v>0</v>
      </c>
      <c r="F71" s="35">
        <v>0</v>
      </c>
      <c r="G71" s="36">
        <f>F71/$F$158</f>
        <v>0</v>
      </c>
      <c r="H71" s="35" t="s">
        <v>91</v>
      </c>
      <c r="I71" s="37" t="e">
        <f t="shared" si="1"/>
        <v>#DIV/0!</v>
      </c>
    </row>
    <row r="72" spans="1:9" ht="44.25" customHeight="1" thickBot="1" x14ac:dyDescent="0.25">
      <c r="A72" s="30" t="s">
        <v>50</v>
      </c>
      <c r="B72" s="31">
        <f>SUM(B73+B76)</f>
        <v>4745</v>
      </c>
      <c r="C72" s="32">
        <f>SUM(B72/$B$158)</f>
        <v>2.9170273247693421E-2</v>
      </c>
      <c r="D72" s="31">
        <f>SUM(D73+D76)</f>
        <v>8562</v>
      </c>
      <c r="E72" s="32">
        <f>D72/$D$158</f>
        <v>1.0877599437546041E-2</v>
      </c>
      <c r="F72" s="31">
        <f>SUM(F73+F76)</f>
        <v>2166</v>
      </c>
      <c r="G72" s="32">
        <f>F72/$F$158</f>
        <v>1.2666042467798358E-2</v>
      </c>
      <c r="H72" s="31">
        <f t="shared" si="2"/>
        <v>-54.351949420442565</v>
      </c>
      <c r="I72" s="33">
        <f t="shared" si="1"/>
        <v>25.29782761037141</v>
      </c>
    </row>
    <row r="73" spans="1:9" ht="37.5" customHeight="1" x14ac:dyDescent="0.2">
      <c r="A73" s="26" t="s">
        <v>51</v>
      </c>
      <c r="B73" s="27">
        <f>SUM(B74:B75)</f>
        <v>1298</v>
      </c>
      <c r="C73" s="28">
        <f>SUM(B73/$B$158)</f>
        <v>7.9795605217083381E-3</v>
      </c>
      <c r="D73" s="27">
        <f>SUM(D74:D75)</f>
        <v>6539</v>
      </c>
      <c r="E73" s="28">
        <f>D73/$D$158</f>
        <v>8.307477542877079E-3</v>
      </c>
      <c r="F73" s="27">
        <f>SUM(F74:F75)</f>
        <v>1616</v>
      </c>
      <c r="G73" s="28">
        <f>F73/$F$158</f>
        <v>9.4498266980434665E-3</v>
      </c>
      <c r="H73" s="27">
        <f t="shared" si="2"/>
        <v>24.49922958397535</v>
      </c>
      <c r="I73" s="29">
        <f t="shared" si="1"/>
        <v>24.713258908089923</v>
      </c>
    </row>
    <row r="74" spans="1:9" ht="30" hidden="1" customHeight="1" x14ac:dyDescent="0.2">
      <c r="A74" s="19" t="s">
        <v>52</v>
      </c>
      <c r="B74" s="3">
        <v>0</v>
      </c>
      <c r="C74" s="4">
        <f t="shared" ref="C74:C109" si="3">SUM(B74/$B$158)</f>
        <v>0</v>
      </c>
      <c r="D74" s="3">
        <v>0</v>
      </c>
      <c r="E74" s="4">
        <f t="shared" ref="E74:E109" si="4">D74/$D$158</f>
        <v>0</v>
      </c>
      <c r="F74" s="3">
        <v>0</v>
      </c>
      <c r="G74" s="4">
        <f t="shared" ref="G74:G109" si="5">F74/$F$158</f>
        <v>0</v>
      </c>
      <c r="H74" s="3" t="s">
        <v>91</v>
      </c>
      <c r="I74" s="11" t="s">
        <v>91</v>
      </c>
    </row>
    <row r="75" spans="1:9" ht="33.75" customHeight="1" x14ac:dyDescent="0.2">
      <c r="A75" s="22" t="s">
        <v>53</v>
      </c>
      <c r="B75" s="3">
        <v>1298</v>
      </c>
      <c r="C75" s="4">
        <f t="shared" si="3"/>
        <v>7.9795605217083381E-3</v>
      </c>
      <c r="D75" s="3">
        <v>6539</v>
      </c>
      <c r="E75" s="4">
        <f t="shared" si="4"/>
        <v>8.307477542877079E-3</v>
      </c>
      <c r="F75" s="3">
        <v>1616</v>
      </c>
      <c r="G75" s="4">
        <f t="shared" si="5"/>
        <v>9.4498266980434665E-3</v>
      </c>
      <c r="H75" s="3">
        <f t="shared" si="2"/>
        <v>24.49922958397535</v>
      </c>
      <c r="I75" s="11">
        <f t="shared" si="1"/>
        <v>24.713258908089923</v>
      </c>
    </row>
    <row r="76" spans="1:9" ht="30" x14ac:dyDescent="0.2">
      <c r="A76" s="8" t="s">
        <v>54</v>
      </c>
      <c r="B76" s="3">
        <f>SUM(B77:B78)</f>
        <v>3447</v>
      </c>
      <c r="C76" s="4">
        <f t="shared" si="3"/>
        <v>2.1190712725985085E-2</v>
      </c>
      <c r="D76" s="3">
        <f>SUM(D77:D78)</f>
        <v>2023</v>
      </c>
      <c r="E76" s="4">
        <f t="shared" si="4"/>
        <v>2.5701218946689603E-3</v>
      </c>
      <c r="F76" s="3">
        <f>SUM(F77:F78)</f>
        <v>550</v>
      </c>
      <c r="G76" s="4">
        <f t="shared" si="5"/>
        <v>3.2162157697548923E-3</v>
      </c>
      <c r="H76" s="3">
        <f t="shared" ref="H76:H145" si="6">F76/B76*100-100</f>
        <v>-84.044096315636779</v>
      </c>
      <c r="I76" s="11">
        <f t="shared" ref="I76:I145" si="7">F76/D76*100</f>
        <v>27.187345526445871</v>
      </c>
    </row>
    <row r="77" spans="1:9" ht="30" x14ac:dyDescent="0.2">
      <c r="A77" s="22" t="s">
        <v>55</v>
      </c>
      <c r="B77" s="3">
        <v>156</v>
      </c>
      <c r="C77" s="4">
        <f t="shared" si="3"/>
        <v>9.5902268211594806E-4</v>
      </c>
      <c r="D77" s="3">
        <v>256</v>
      </c>
      <c r="E77" s="4">
        <f t="shared" si="4"/>
        <v>3.2523539546972511E-4</v>
      </c>
      <c r="F77" s="3">
        <v>0</v>
      </c>
      <c r="G77" s="4">
        <f t="shared" si="5"/>
        <v>0</v>
      </c>
      <c r="H77" s="3">
        <f t="shared" si="6"/>
        <v>-100</v>
      </c>
      <c r="I77" s="11">
        <f t="shared" si="7"/>
        <v>0</v>
      </c>
    </row>
    <row r="78" spans="1:9" ht="30.75" thickBot="1" x14ac:dyDescent="0.25">
      <c r="A78" s="44" t="s">
        <v>56</v>
      </c>
      <c r="B78" s="35">
        <v>3291</v>
      </c>
      <c r="C78" s="36">
        <f t="shared" si="3"/>
        <v>2.0231690043869134E-2</v>
      </c>
      <c r="D78" s="35">
        <v>1767</v>
      </c>
      <c r="E78" s="36">
        <f t="shared" si="4"/>
        <v>2.2448864991992355E-3</v>
      </c>
      <c r="F78" s="35">
        <v>550</v>
      </c>
      <c r="G78" s="36">
        <f t="shared" si="5"/>
        <v>3.2162157697548923E-3</v>
      </c>
      <c r="H78" s="35">
        <f t="shared" si="6"/>
        <v>-83.287754481920388</v>
      </c>
      <c r="I78" s="37">
        <f t="shared" si="7"/>
        <v>31.126202603282398</v>
      </c>
    </row>
    <row r="79" spans="1:9" ht="15" thickBot="1" x14ac:dyDescent="0.25">
      <c r="A79" s="30" t="s">
        <v>90</v>
      </c>
      <c r="B79" s="31">
        <f>SUM(B80+B107)</f>
        <v>11933.000000000002</v>
      </c>
      <c r="C79" s="32">
        <f t="shared" si="3"/>
        <v>7.3359087600574427E-2</v>
      </c>
      <c r="D79" s="31">
        <f>SUM(D80+D107)</f>
        <v>75509.7</v>
      </c>
      <c r="E79" s="32">
        <f t="shared" si="4"/>
        <v>9.5931356020704295E-2</v>
      </c>
      <c r="F79" s="31">
        <f>F80+F107</f>
        <v>13612.497099999999</v>
      </c>
      <c r="G79" s="32">
        <f t="shared" si="5"/>
        <v>7.960132334320498E-2</v>
      </c>
      <c r="H79" s="31">
        <f t="shared" si="6"/>
        <v>14.074391184111263</v>
      </c>
      <c r="I79" s="33">
        <f t="shared" si="7"/>
        <v>18.027481369943199</v>
      </c>
    </row>
    <row r="80" spans="1:9" ht="15" x14ac:dyDescent="0.2">
      <c r="A80" s="26" t="s">
        <v>93</v>
      </c>
      <c r="B80" s="27">
        <f>SUM(B81:B106)</f>
        <v>851.7</v>
      </c>
      <c r="C80" s="28">
        <f t="shared" si="3"/>
        <v>5.2358949894753398E-3</v>
      </c>
      <c r="D80" s="27">
        <f>SUM(D81:D106)</f>
        <v>17113.5</v>
      </c>
      <c r="E80" s="28">
        <f t="shared" si="4"/>
        <v>2.1741859142074767E-2</v>
      </c>
      <c r="F80" s="27">
        <f>SUM(F81:F106)</f>
        <v>1189.1971000000001</v>
      </c>
      <c r="G80" s="28">
        <f t="shared" si="5"/>
        <v>6.9540263024850659E-3</v>
      </c>
      <c r="H80" s="27">
        <f t="shared" si="6"/>
        <v>39.626288599272044</v>
      </c>
      <c r="I80" s="29">
        <f t="shared" si="7"/>
        <v>6.9488830455488353</v>
      </c>
    </row>
    <row r="81" spans="1:9" ht="75" x14ac:dyDescent="0.2">
      <c r="A81" s="19" t="s">
        <v>62</v>
      </c>
      <c r="B81" s="3">
        <v>141</v>
      </c>
      <c r="C81" s="4">
        <f t="shared" si="3"/>
        <v>8.6680896268172237E-4</v>
      </c>
      <c r="D81" s="3">
        <v>507</v>
      </c>
      <c r="E81" s="4">
        <f t="shared" si="4"/>
        <v>6.4411853712168215E-4</v>
      </c>
      <c r="F81" s="3">
        <v>156</v>
      </c>
      <c r="G81" s="4">
        <f t="shared" si="5"/>
        <v>9.1223574560320587E-4</v>
      </c>
      <c r="H81" s="3">
        <f t="shared" si="6"/>
        <v>10.638297872340431</v>
      </c>
      <c r="I81" s="11">
        <f t="shared" si="7"/>
        <v>30.76923076923077</v>
      </c>
    </row>
    <row r="82" spans="1:9" ht="60" x14ac:dyDescent="0.2">
      <c r="A82" s="19" t="s">
        <v>63</v>
      </c>
      <c r="B82" s="3">
        <v>0</v>
      </c>
      <c r="C82" s="4">
        <f t="shared" si="3"/>
        <v>0</v>
      </c>
      <c r="D82" s="3">
        <v>1533</v>
      </c>
      <c r="E82" s="4">
        <f t="shared" si="4"/>
        <v>1.9476010205276898E-3</v>
      </c>
      <c r="F82" s="3">
        <v>0</v>
      </c>
      <c r="G82" s="4">
        <f t="shared" si="5"/>
        <v>0</v>
      </c>
      <c r="H82" s="3" t="s">
        <v>81</v>
      </c>
      <c r="I82" s="11">
        <f t="shared" si="7"/>
        <v>0</v>
      </c>
    </row>
    <row r="83" spans="1:9" ht="60" x14ac:dyDescent="0.2">
      <c r="A83" s="19" t="s">
        <v>64</v>
      </c>
      <c r="B83" s="3">
        <v>146</v>
      </c>
      <c r="C83" s="4">
        <f t="shared" si="3"/>
        <v>8.9754686915979756E-4</v>
      </c>
      <c r="D83" s="3">
        <v>573</v>
      </c>
      <c r="E83" s="4">
        <f t="shared" si="4"/>
        <v>7.2796828751622064E-4</v>
      </c>
      <c r="F83" s="3">
        <v>143</v>
      </c>
      <c r="G83" s="4">
        <f t="shared" si="5"/>
        <v>8.3621610013627197E-4</v>
      </c>
      <c r="H83" s="3">
        <f t="shared" si="6"/>
        <v>-2.0547945205479436</v>
      </c>
      <c r="I83" s="11">
        <f t="shared" si="7"/>
        <v>24.956369982547994</v>
      </c>
    </row>
    <row r="84" spans="1:9" ht="45" x14ac:dyDescent="0.2">
      <c r="A84" s="19" t="s">
        <v>65</v>
      </c>
      <c r="B84" s="3">
        <v>7</v>
      </c>
      <c r="C84" s="4">
        <f t="shared" si="3"/>
        <v>4.3033069069305362E-5</v>
      </c>
      <c r="D84" s="3">
        <v>52</v>
      </c>
      <c r="E84" s="4">
        <f t="shared" si="4"/>
        <v>6.6063439704787914E-5</v>
      </c>
      <c r="F84" s="3">
        <v>7.1970999999999998</v>
      </c>
      <c r="G84" s="4">
        <f t="shared" si="5"/>
        <v>4.2086230030005335E-5</v>
      </c>
      <c r="H84" s="3">
        <f t="shared" si="6"/>
        <v>2.8157142857142787</v>
      </c>
      <c r="I84" s="11">
        <f t="shared" si="7"/>
        <v>13.840576923076922</v>
      </c>
    </row>
    <row r="85" spans="1:9" ht="50.25" customHeight="1" x14ac:dyDescent="0.2">
      <c r="A85" s="19" t="s">
        <v>66</v>
      </c>
      <c r="B85" s="3">
        <v>154</v>
      </c>
      <c r="C85" s="4">
        <f t="shared" si="3"/>
        <v>9.4672751952471802E-4</v>
      </c>
      <c r="D85" s="3">
        <v>1452</v>
      </c>
      <c r="E85" s="4">
        <f t="shared" si="4"/>
        <v>1.844694508679847E-3</v>
      </c>
      <c r="F85" s="3">
        <v>335</v>
      </c>
      <c r="G85" s="4">
        <f t="shared" si="5"/>
        <v>1.9589677870325253E-3</v>
      </c>
      <c r="H85" s="3">
        <f t="shared" si="6"/>
        <v>117.53246753246751</v>
      </c>
      <c r="I85" s="11">
        <f t="shared" si="7"/>
        <v>23.071625344352618</v>
      </c>
    </row>
    <row r="86" spans="1:9" ht="33.75" hidden="1" customHeight="1" x14ac:dyDescent="0.2">
      <c r="A86" s="19" t="s">
        <v>87</v>
      </c>
      <c r="B86" s="3">
        <v>0</v>
      </c>
      <c r="C86" s="4">
        <f t="shared" si="3"/>
        <v>0</v>
      </c>
      <c r="D86" s="3">
        <v>0</v>
      </c>
      <c r="E86" s="4">
        <f t="shared" si="4"/>
        <v>0</v>
      </c>
      <c r="F86" s="3">
        <v>0</v>
      </c>
      <c r="G86" s="4">
        <f t="shared" si="5"/>
        <v>0</v>
      </c>
      <c r="H86" s="3" t="s">
        <v>91</v>
      </c>
      <c r="I86" s="11" t="e">
        <f t="shared" si="7"/>
        <v>#DIV/0!</v>
      </c>
    </row>
    <row r="87" spans="1:9" ht="35.25" hidden="1" customHeight="1" x14ac:dyDescent="0.2">
      <c r="A87" s="19" t="s">
        <v>88</v>
      </c>
      <c r="B87" s="3">
        <v>0</v>
      </c>
      <c r="C87" s="4">
        <f t="shared" si="3"/>
        <v>0</v>
      </c>
      <c r="D87" s="3">
        <v>0</v>
      </c>
      <c r="E87" s="4">
        <f t="shared" si="4"/>
        <v>0</v>
      </c>
      <c r="F87" s="3">
        <v>0</v>
      </c>
      <c r="G87" s="4">
        <f t="shared" si="5"/>
        <v>0</v>
      </c>
      <c r="H87" s="3" t="s">
        <v>91</v>
      </c>
      <c r="I87" s="11" t="e">
        <f t="shared" si="7"/>
        <v>#DIV/0!</v>
      </c>
    </row>
    <row r="88" spans="1:9" ht="63.75" hidden="1" customHeight="1" x14ac:dyDescent="0.2">
      <c r="A88" s="19" t="s">
        <v>89</v>
      </c>
      <c r="B88" s="3">
        <v>0</v>
      </c>
      <c r="C88" s="4">
        <f t="shared" si="3"/>
        <v>0</v>
      </c>
      <c r="D88" s="3">
        <v>0</v>
      </c>
      <c r="E88" s="4">
        <f t="shared" si="4"/>
        <v>0</v>
      </c>
      <c r="F88" s="3">
        <v>0</v>
      </c>
      <c r="G88" s="4">
        <f t="shared" si="5"/>
        <v>0</v>
      </c>
      <c r="H88" s="3" t="s">
        <v>91</v>
      </c>
      <c r="I88" s="11" t="e">
        <f t="shared" si="7"/>
        <v>#DIV/0!</v>
      </c>
    </row>
    <row r="89" spans="1:9" ht="30" x14ac:dyDescent="0.2">
      <c r="A89" s="19" t="s">
        <v>67</v>
      </c>
      <c r="B89" s="3">
        <v>88</v>
      </c>
      <c r="C89" s="4">
        <f t="shared" si="3"/>
        <v>5.4098715401412452E-4</v>
      </c>
      <c r="D89" s="3">
        <v>840.9</v>
      </c>
      <c r="E89" s="4">
        <f t="shared" si="4"/>
        <v>1.0683220470722337E-3</v>
      </c>
      <c r="F89" s="3">
        <v>90</v>
      </c>
      <c r="G89" s="4">
        <f t="shared" si="5"/>
        <v>5.2628985323261877E-4</v>
      </c>
      <c r="H89" s="3">
        <f t="shared" si="6"/>
        <v>2.2727272727272663</v>
      </c>
      <c r="I89" s="11">
        <f t="shared" si="7"/>
        <v>10.702818408847664</v>
      </c>
    </row>
    <row r="90" spans="1:9" ht="60" x14ac:dyDescent="0.2">
      <c r="A90" s="19" t="s">
        <v>68</v>
      </c>
      <c r="B90" s="3">
        <v>0.2</v>
      </c>
      <c r="C90" s="4">
        <f t="shared" si="3"/>
        <v>1.2295162591230104E-6</v>
      </c>
      <c r="D90" s="3">
        <v>1.6</v>
      </c>
      <c r="E90" s="4">
        <f t="shared" si="4"/>
        <v>2.0327212216857818E-6</v>
      </c>
      <c r="F90" s="3">
        <v>0.2</v>
      </c>
      <c r="G90" s="4">
        <f t="shared" si="5"/>
        <v>1.1695330071835973E-6</v>
      </c>
      <c r="H90" s="3" t="s">
        <v>91</v>
      </c>
      <c r="I90" s="11">
        <f t="shared" si="7"/>
        <v>12.5</v>
      </c>
    </row>
    <row r="91" spans="1:9" ht="29.25" customHeight="1" x14ac:dyDescent="0.2">
      <c r="A91" s="19" t="s">
        <v>148</v>
      </c>
      <c r="B91" s="3">
        <v>0</v>
      </c>
      <c r="C91" s="4">
        <f t="shared" si="3"/>
        <v>0</v>
      </c>
      <c r="D91" s="3">
        <v>6</v>
      </c>
      <c r="E91" s="4">
        <f t="shared" si="4"/>
        <v>7.6227045813216822E-6</v>
      </c>
      <c r="F91" s="3">
        <v>0</v>
      </c>
      <c r="G91" s="4">
        <f t="shared" si="5"/>
        <v>0</v>
      </c>
      <c r="H91" s="3" t="s">
        <v>91</v>
      </c>
      <c r="I91" s="11" t="s">
        <v>91</v>
      </c>
    </row>
    <row r="92" spans="1:9" ht="15" x14ac:dyDescent="0.2">
      <c r="A92" s="19" t="s">
        <v>69</v>
      </c>
      <c r="B92" s="3">
        <v>31</v>
      </c>
      <c r="C92" s="4">
        <f t="shared" si="3"/>
        <v>1.9057502016406661E-4</v>
      </c>
      <c r="D92" s="3">
        <v>239</v>
      </c>
      <c r="E92" s="4">
        <f t="shared" si="4"/>
        <v>3.0363773248931366E-4</v>
      </c>
      <c r="F92" s="3">
        <v>63</v>
      </c>
      <c r="G92" s="4">
        <f t="shared" si="5"/>
        <v>3.6840289726283314E-4</v>
      </c>
      <c r="H92" s="3">
        <f t="shared" si="6"/>
        <v>103.2258064516129</v>
      </c>
      <c r="I92" s="11">
        <f t="shared" si="7"/>
        <v>26.359832635983267</v>
      </c>
    </row>
    <row r="93" spans="1:9" ht="15" x14ac:dyDescent="0.2">
      <c r="A93" s="20" t="s">
        <v>96</v>
      </c>
      <c r="B93" s="3">
        <v>0</v>
      </c>
      <c r="C93" s="4">
        <f t="shared" si="3"/>
        <v>0</v>
      </c>
      <c r="D93" s="3">
        <v>233</v>
      </c>
      <c r="E93" s="4">
        <f t="shared" si="4"/>
        <v>2.96015027907992E-4</v>
      </c>
      <c r="F93" s="3">
        <v>0</v>
      </c>
      <c r="G93" s="4">
        <f t="shared" si="5"/>
        <v>0</v>
      </c>
      <c r="H93" s="3" t="s">
        <v>91</v>
      </c>
      <c r="I93" s="11">
        <f t="shared" si="7"/>
        <v>0</v>
      </c>
    </row>
    <row r="94" spans="1:9" ht="19.5" customHeight="1" x14ac:dyDescent="0.2">
      <c r="A94" s="20" t="s">
        <v>97</v>
      </c>
      <c r="B94" s="3">
        <v>0</v>
      </c>
      <c r="C94" s="4">
        <f t="shared" si="3"/>
        <v>0</v>
      </c>
      <c r="D94" s="3">
        <v>633</v>
      </c>
      <c r="E94" s="4">
        <f t="shared" si="4"/>
        <v>8.0419533332943746E-4</v>
      </c>
      <c r="F94" s="3">
        <v>0</v>
      </c>
      <c r="G94" s="4">
        <f t="shared" si="5"/>
        <v>0</v>
      </c>
      <c r="H94" s="3" t="s">
        <v>81</v>
      </c>
      <c r="I94" s="11">
        <f t="shared" si="7"/>
        <v>0</v>
      </c>
    </row>
    <row r="95" spans="1:9" ht="30" x14ac:dyDescent="0.2">
      <c r="A95" s="19" t="s">
        <v>70</v>
      </c>
      <c r="B95" s="3">
        <v>0</v>
      </c>
      <c r="C95" s="4">
        <f t="shared" si="3"/>
        <v>0</v>
      </c>
      <c r="D95" s="3">
        <v>240</v>
      </c>
      <c r="E95" s="4">
        <f t="shared" si="4"/>
        <v>3.0490818325286726E-4</v>
      </c>
      <c r="F95" s="3">
        <v>0</v>
      </c>
      <c r="G95" s="4">
        <f t="shared" si="5"/>
        <v>0</v>
      </c>
      <c r="H95" s="3" t="s">
        <v>91</v>
      </c>
      <c r="I95" s="11">
        <f t="shared" si="7"/>
        <v>0</v>
      </c>
    </row>
    <row r="96" spans="1:9" ht="45" x14ac:dyDescent="0.2">
      <c r="A96" s="19" t="s">
        <v>71</v>
      </c>
      <c r="B96" s="3">
        <v>0</v>
      </c>
      <c r="C96" s="4">
        <f t="shared" si="3"/>
        <v>0</v>
      </c>
      <c r="D96" s="3">
        <v>6326</v>
      </c>
      <c r="E96" s="4">
        <f t="shared" si="4"/>
        <v>8.0368715302401601E-3</v>
      </c>
      <c r="F96" s="3">
        <v>0</v>
      </c>
      <c r="G96" s="4">
        <f t="shared" si="5"/>
        <v>0</v>
      </c>
      <c r="H96" s="3" t="s">
        <v>91</v>
      </c>
      <c r="I96" s="11">
        <f t="shared" si="7"/>
        <v>0</v>
      </c>
    </row>
    <row r="97" spans="1:9" ht="30" x14ac:dyDescent="0.2">
      <c r="A97" s="20" t="s">
        <v>72</v>
      </c>
      <c r="B97" s="3">
        <v>5.5</v>
      </c>
      <c r="C97" s="4">
        <f t="shared" si="3"/>
        <v>3.3811697125882783E-5</v>
      </c>
      <c r="D97" s="3">
        <v>1166</v>
      </c>
      <c r="E97" s="4">
        <f t="shared" si="4"/>
        <v>1.4813455903035135E-3</v>
      </c>
      <c r="F97" s="3">
        <v>45</v>
      </c>
      <c r="G97" s="4">
        <f t="shared" si="5"/>
        <v>2.6314492661630938E-4</v>
      </c>
      <c r="H97" s="3">
        <f t="shared" si="6"/>
        <v>718.18181818181813</v>
      </c>
      <c r="I97" s="11">
        <f t="shared" si="7"/>
        <v>3.8593481989708405</v>
      </c>
    </row>
    <row r="98" spans="1:9" ht="30" x14ac:dyDescent="0.2">
      <c r="A98" s="20" t="s">
        <v>104</v>
      </c>
      <c r="B98" s="3">
        <v>0</v>
      </c>
      <c r="C98" s="4">
        <f t="shared" si="3"/>
        <v>0</v>
      </c>
      <c r="D98" s="3">
        <v>0</v>
      </c>
      <c r="E98" s="4">
        <f t="shared" si="4"/>
        <v>0</v>
      </c>
      <c r="F98" s="3">
        <v>0</v>
      </c>
      <c r="G98" s="4">
        <f t="shared" si="5"/>
        <v>0</v>
      </c>
      <c r="H98" s="3" t="s">
        <v>81</v>
      </c>
      <c r="I98" s="11" t="s">
        <v>91</v>
      </c>
    </row>
    <row r="99" spans="1:9" ht="15" x14ac:dyDescent="0.2">
      <c r="A99" s="20" t="s">
        <v>98</v>
      </c>
      <c r="B99" s="3">
        <v>0</v>
      </c>
      <c r="C99" s="4">
        <f t="shared" si="3"/>
        <v>0</v>
      </c>
      <c r="D99" s="3">
        <v>1011</v>
      </c>
      <c r="E99" s="4">
        <f t="shared" si="4"/>
        <v>1.2844257219527034E-3</v>
      </c>
      <c r="F99" s="3">
        <v>13.5</v>
      </c>
      <c r="G99" s="4">
        <f t="shared" si="5"/>
        <v>7.8943477984892815E-5</v>
      </c>
      <c r="H99" s="3" t="s">
        <v>91</v>
      </c>
      <c r="I99" s="11">
        <f t="shared" si="7"/>
        <v>1.3353115727002967</v>
      </c>
    </row>
    <row r="100" spans="1:9" ht="30" x14ac:dyDescent="0.2">
      <c r="A100" s="20" t="s">
        <v>73</v>
      </c>
      <c r="B100" s="3">
        <v>0</v>
      </c>
      <c r="C100" s="4">
        <f t="shared" si="3"/>
        <v>0</v>
      </c>
      <c r="D100" s="3">
        <v>120</v>
      </c>
      <c r="E100" s="4">
        <f t="shared" si="4"/>
        <v>1.5245409162643363E-4</v>
      </c>
      <c r="F100" s="3">
        <v>0</v>
      </c>
      <c r="G100" s="4">
        <f t="shared" si="5"/>
        <v>0</v>
      </c>
      <c r="H100" s="3" t="e">
        <f t="shared" si="6"/>
        <v>#DIV/0!</v>
      </c>
      <c r="I100" s="11">
        <f t="shared" si="7"/>
        <v>0</v>
      </c>
    </row>
    <row r="101" spans="1:9" ht="15" x14ac:dyDescent="0.2">
      <c r="A101" s="20" t="s">
        <v>99</v>
      </c>
      <c r="B101" s="3">
        <v>279</v>
      </c>
      <c r="C101" s="4">
        <f t="shared" si="3"/>
        <v>1.7151751814765996E-3</v>
      </c>
      <c r="D101" s="3">
        <v>594</v>
      </c>
      <c r="E101" s="4">
        <f t="shared" si="4"/>
        <v>7.546477535508465E-4</v>
      </c>
      <c r="F101" s="3">
        <v>336.3</v>
      </c>
      <c r="G101" s="4">
        <f t="shared" si="5"/>
        <v>1.966569751579219E-3</v>
      </c>
      <c r="H101" s="3">
        <f t="shared" si="6"/>
        <v>20.537634408602145</v>
      </c>
      <c r="I101" s="11">
        <f t="shared" si="7"/>
        <v>56.616161616161619</v>
      </c>
    </row>
    <row r="102" spans="1:9" ht="15" x14ac:dyDescent="0.2">
      <c r="A102" s="20" t="s">
        <v>102</v>
      </c>
      <c r="B102" s="3">
        <v>0</v>
      </c>
      <c r="C102" s="4">
        <f t="shared" si="3"/>
        <v>0</v>
      </c>
      <c r="D102" s="3">
        <v>266</v>
      </c>
      <c r="E102" s="4">
        <f t="shared" si="4"/>
        <v>3.3793990310526125E-4</v>
      </c>
      <c r="F102" s="3">
        <v>0</v>
      </c>
      <c r="G102" s="4">
        <f t="shared" si="5"/>
        <v>0</v>
      </c>
      <c r="H102" s="3" t="s">
        <v>91</v>
      </c>
      <c r="I102" s="11" t="s">
        <v>81</v>
      </c>
    </row>
    <row r="103" spans="1:9" ht="30" customHeight="1" x14ac:dyDescent="0.2">
      <c r="A103" s="20" t="s">
        <v>101</v>
      </c>
      <c r="B103" s="3">
        <v>0</v>
      </c>
      <c r="C103" s="4">
        <f t="shared" si="3"/>
        <v>0</v>
      </c>
      <c r="D103" s="3">
        <v>720</v>
      </c>
      <c r="E103" s="4">
        <f t="shared" si="4"/>
        <v>9.1472454975860182E-4</v>
      </c>
      <c r="F103" s="3">
        <v>0</v>
      </c>
      <c r="G103" s="4">
        <f t="shared" si="5"/>
        <v>0</v>
      </c>
      <c r="H103" s="3" t="s">
        <v>91</v>
      </c>
      <c r="I103" s="11">
        <f t="shared" si="7"/>
        <v>0</v>
      </c>
    </row>
    <row r="104" spans="1:9" ht="92.25" customHeight="1" x14ac:dyDescent="0.2">
      <c r="A104" s="20" t="s">
        <v>100</v>
      </c>
      <c r="B104" s="3">
        <v>0</v>
      </c>
      <c r="C104" s="4">
        <f t="shared" si="3"/>
        <v>0</v>
      </c>
      <c r="D104" s="3">
        <v>600</v>
      </c>
      <c r="E104" s="4">
        <f t="shared" si="4"/>
        <v>7.6227045813216817E-4</v>
      </c>
      <c r="F104" s="3">
        <v>0</v>
      </c>
      <c r="G104" s="4">
        <f t="shared" si="5"/>
        <v>0</v>
      </c>
      <c r="H104" s="3" t="s">
        <v>81</v>
      </c>
      <c r="I104" s="11">
        <f t="shared" si="7"/>
        <v>0</v>
      </c>
    </row>
    <row r="105" spans="1:9" ht="45" hidden="1" x14ac:dyDescent="0.2">
      <c r="A105" s="19" t="s">
        <v>74</v>
      </c>
      <c r="B105" s="3">
        <v>0</v>
      </c>
      <c r="C105" s="4">
        <f t="shared" si="3"/>
        <v>0</v>
      </c>
      <c r="D105" s="3">
        <v>0</v>
      </c>
      <c r="E105" s="4">
        <f t="shared" si="4"/>
        <v>0</v>
      </c>
      <c r="F105" s="3">
        <v>0</v>
      </c>
      <c r="G105" s="4">
        <f t="shared" si="5"/>
        <v>0</v>
      </c>
      <c r="H105" s="3" t="e">
        <f t="shared" si="6"/>
        <v>#DIV/0!</v>
      </c>
      <c r="I105" s="11" t="s">
        <v>91</v>
      </c>
    </row>
    <row r="106" spans="1:9" ht="45" hidden="1" x14ac:dyDescent="0.2">
      <c r="A106" s="19" t="s">
        <v>103</v>
      </c>
      <c r="B106" s="3">
        <v>0</v>
      </c>
      <c r="C106" s="4">
        <f t="shared" si="3"/>
        <v>0</v>
      </c>
      <c r="D106" s="3">
        <v>0</v>
      </c>
      <c r="E106" s="4">
        <f t="shared" si="4"/>
        <v>0</v>
      </c>
      <c r="F106" s="3">
        <v>0</v>
      </c>
      <c r="G106" s="4">
        <f t="shared" si="5"/>
        <v>0</v>
      </c>
      <c r="H106" s="3" t="s">
        <v>91</v>
      </c>
      <c r="I106" s="11" t="e">
        <f t="shared" si="7"/>
        <v>#DIV/0!</v>
      </c>
    </row>
    <row r="107" spans="1:9" ht="30" x14ac:dyDescent="0.2">
      <c r="A107" s="8" t="s">
        <v>92</v>
      </c>
      <c r="B107" s="3">
        <f>SUM(B108:B114)</f>
        <v>11081.300000000001</v>
      </c>
      <c r="C107" s="4">
        <f t="shared" si="3"/>
        <v>6.8123192611099087E-2</v>
      </c>
      <c r="D107" s="3">
        <f>SUM(D108:D114)</f>
        <v>58396.2</v>
      </c>
      <c r="E107" s="4">
        <f t="shared" si="4"/>
        <v>7.4189496878629524E-2</v>
      </c>
      <c r="F107" s="3">
        <f>SUM(F108:F114)</f>
        <v>12423.3</v>
      </c>
      <c r="G107" s="4">
        <f t="shared" si="5"/>
        <v>7.2647297040719913E-2</v>
      </c>
      <c r="H107" s="3">
        <f t="shared" si="6"/>
        <v>12.110492451246671</v>
      </c>
      <c r="I107" s="11">
        <f t="shared" si="7"/>
        <v>21.274158250023117</v>
      </c>
    </row>
    <row r="108" spans="1:9" ht="30" x14ac:dyDescent="0.2">
      <c r="A108" s="19" t="s">
        <v>114</v>
      </c>
      <c r="B108" s="3">
        <v>616.9</v>
      </c>
      <c r="C108" s="4">
        <f t="shared" si="3"/>
        <v>3.7924429012649256E-3</v>
      </c>
      <c r="D108" s="3">
        <v>2728</v>
      </c>
      <c r="E108" s="4">
        <f t="shared" si="4"/>
        <v>3.4657896829742582E-3</v>
      </c>
      <c r="F108" s="3">
        <v>654.1</v>
      </c>
      <c r="G108" s="4">
        <f t="shared" si="5"/>
        <v>3.8249576999939551E-3</v>
      </c>
      <c r="H108" s="3">
        <f t="shared" si="6"/>
        <v>6.0301507537688508</v>
      </c>
      <c r="I108" s="11">
        <f t="shared" si="7"/>
        <v>23.977272727272727</v>
      </c>
    </row>
    <row r="109" spans="1:9" ht="30" x14ac:dyDescent="0.2">
      <c r="A109" s="19" t="s">
        <v>75</v>
      </c>
      <c r="B109" s="3">
        <v>692.7</v>
      </c>
      <c r="C109" s="4">
        <f t="shared" si="3"/>
        <v>4.2584295634725466E-3</v>
      </c>
      <c r="D109" s="3">
        <v>3012.9</v>
      </c>
      <c r="E109" s="4">
        <f t="shared" si="4"/>
        <v>3.8277411055106826E-3</v>
      </c>
      <c r="F109" s="3">
        <v>536.20000000000005</v>
      </c>
      <c r="G109" s="4">
        <f t="shared" si="5"/>
        <v>3.1355179922592244E-3</v>
      </c>
      <c r="H109" s="3">
        <f t="shared" si="6"/>
        <v>-22.592752995524762</v>
      </c>
      <c r="I109" s="11">
        <f t="shared" si="7"/>
        <v>17.796807062962593</v>
      </c>
    </row>
    <row r="110" spans="1:9" ht="15" x14ac:dyDescent="0.2">
      <c r="A110" s="19" t="s">
        <v>76</v>
      </c>
      <c r="B110" s="3">
        <v>383</v>
      </c>
      <c r="C110" s="4">
        <f t="shared" ref="C110:C153" si="8">SUM(B110/$B$158)</f>
        <v>2.3545236362205648E-3</v>
      </c>
      <c r="D110" s="3">
        <v>2821</v>
      </c>
      <c r="E110" s="4">
        <f t="shared" ref="E110:E153" si="9">D110/$D$158</f>
        <v>3.5839416039847439E-3</v>
      </c>
      <c r="F110" s="3">
        <v>523</v>
      </c>
      <c r="G110" s="4">
        <f t="shared" ref="G110:G154" si="10">F110/$F$158</f>
        <v>3.0583288137851069E-3</v>
      </c>
      <c r="H110" s="3">
        <f t="shared" si="6"/>
        <v>36.553524804177556</v>
      </c>
      <c r="I110" s="11">
        <f t="shared" si="7"/>
        <v>18.539524991137895</v>
      </c>
    </row>
    <row r="111" spans="1:9" ht="30" customHeight="1" x14ac:dyDescent="0.2">
      <c r="A111" s="19" t="s">
        <v>77</v>
      </c>
      <c r="B111" s="3">
        <v>8142.1</v>
      </c>
      <c r="C111" s="4">
        <f t="shared" si="8"/>
        <v>5.0054221667027318E-2</v>
      </c>
      <c r="D111" s="3">
        <v>41976.7</v>
      </c>
      <c r="E111" s="4">
        <f t="shared" si="9"/>
        <v>5.332933056646097E-2</v>
      </c>
      <c r="F111" s="3">
        <v>8900</v>
      </c>
      <c r="G111" s="4">
        <f t="shared" si="10"/>
        <v>5.2044218819670078E-2</v>
      </c>
      <c r="H111" s="3">
        <f t="shared" si="6"/>
        <v>9.3084093784158881</v>
      </c>
      <c r="I111" s="11">
        <f t="shared" si="7"/>
        <v>21.202238384627663</v>
      </c>
    </row>
    <row r="112" spans="1:9" ht="16.5" customHeight="1" x14ac:dyDescent="0.2">
      <c r="A112" s="19" t="s">
        <v>115</v>
      </c>
      <c r="B112" s="3">
        <v>0</v>
      </c>
      <c r="C112" s="4">
        <f t="shared" si="8"/>
        <v>0</v>
      </c>
      <c r="D112" s="3">
        <v>1392</v>
      </c>
      <c r="E112" s="4">
        <f t="shared" si="9"/>
        <v>1.7684674628666301E-3</v>
      </c>
      <c r="F112" s="3">
        <v>262</v>
      </c>
      <c r="G112" s="4">
        <f t="shared" si="10"/>
        <v>1.5320882394105125E-3</v>
      </c>
      <c r="H112" s="3" t="s">
        <v>81</v>
      </c>
      <c r="I112" s="11">
        <f t="shared" si="7"/>
        <v>18.821839080459771</v>
      </c>
    </row>
    <row r="113" spans="1:9" ht="29.25" customHeight="1" x14ac:dyDescent="0.2">
      <c r="A113" s="19" t="s">
        <v>116</v>
      </c>
      <c r="B113" s="3">
        <v>0</v>
      </c>
      <c r="C113" s="4">
        <f t="shared" si="8"/>
        <v>0</v>
      </c>
      <c r="D113" s="3">
        <v>896</v>
      </c>
      <c r="E113" s="4">
        <f t="shared" si="9"/>
        <v>1.1383238841440378E-3</v>
      </c>
      <c r="F113" s="3">
        <v>9</v>
      </c>
      <c r="G113" s="4">
        <f t="shared" si="10"/>
        <v>5.2628985323261877E-5</v>
      </c>
      <c r="H113" s="3" t="s">
        <v>81</v>
      </c>
      <c r="I113" s="11">
        <f t="shared" si="7"/>
        <v>1.0044642857142858</v>
      </c>
    </row>
    <row r="114" spans="1:9" ht="30.75" thickBot="1" x14ac:dyDescent="0.25">
      <c r="A114" s="45" t="s">
        <v>78</v>
      </c>
      <c r="B114" s="35">
        <v>1246.5999999999999</v>
      </c>
      <c r="C114" s="36">
        <f t="shared" si="8"/>
        <v>7.6635748431137232E-3</v>
      </c>
      <c r="D114" s="35">
        <v>5569.6</v>
      </c>
      <c r="E114" s="36">
        <f t="shared" si="9"/>
        <v>7.075902572688207E-3</v>
      </c>
      <c r="F114" s="35">
        <v>1539</v>
      </c>
      <c r="G114" s="36">
        <f t="shared" si="10"/>
        <v>8.9995564902777807E-3</v>
      </c>
      <c r="H114" s="35">
        <f t="shared" si="6"/>
        <v>23.455799775389067</v>
      </c>
      <c r="I114" s="37">
        <f t="shared" si="7"/>
        <v>27.632145935076124</v>
      </c>
    </row>
    <row r="115" spans="1:9" ht="47.25" customHeight="1" thickBot="1" x14ac:dyDescent="0.25">
      <c r="A115" s="30" t="s">
        <v>105</v>
      </c>
      <c r="B115" s="31">
        <f>SUM(B116)</f>
        <v>2508.6999999999998</v>
      </c>
      <c r="C115" s="32">
        <f t="shared" si="8"/>
        <v>1.542243719630948E-2</v>
      </c>
      <c r="D115" s="31">
        <f>SUM(D116)</f>
        <v>12481</v>
      </c>
      <c r="E115" s="32">
        <f t="shared" si="9"/>
        <v>1.5856495979912653E-2</v>
      </c>
      <c r="F115" s="31">
        <f>SUM(F116)</f>
        <v>3052</v>
      </c>
      <c r="G115" s="32">
        <f t="shared" si="10"/>
        <v>1.7847073689621695E-2</v>
      </c>
      <c r="H115" s="31">
        <f t="shared" si="6"/>
        <v>21.656634910511414</v>
      </c>
      <c r="I115" s="33">
        <f t="shared" si="7"/>
        <v>24.453168816601234</v>
      </c>
    </row>
    <row r="116" spans="1:9" ht="47.25" customHeight="1" x14ac:dyDescent="0.2">
      <c r="A116" s="26" t="s">
        <v>107</v>
      </c>
      <c r="B116" s="27">
        <f>SUM(B117)</f>
        <v>2508.6999999999998</v>
      </c>
      <c r="C116" s="28">
        <f t="shared" si="8"/>
        <v>1.542243719630948E-2</v>
      </c>
      <c r="D116" s="27">
        <f>SUM(D117)</f>
        <v>12481</v>
      </c>
      <c r="E116" s="28">
        <f t="shared" si="9"/>
        <v>1.5856495979912653E-2</v>
      </c>
      <c r="F116" s="27">
        <f>SUM(F117)</f>
        <v>3052</v>
      </c>
      <c r="G116" s="28">
        <f t="shared" si="10"/>
        <v>1.7847073689621695E-2</v>
      </c>
      <c r="H116" s="27">
        <f t="shared" si="6"/>
        <v>21.656634910511414</v>
      </c>
      <c r="I116" s="29">
        <f t="shared" si="7"/>
        <v>24.453168816601234</v>
      </c>
    </row>
    <row r="117" spans="1:9" ht="47.25" customHeight="1" thickBot="1" x14ac:dyDescent="0.25">
      <c r="A117" s="44" t="s">
        <v>106</v>
      </c>
      <c r="B117" s="35">
        <v>2508.6999999999998</v>
      </c>
      <c r="C117" s="36">
        <f t="shared" si="8"/>
        <v>1.542243719630948E-2</v>
      </c>
      <c r="D117" s="35">
        <v>12481</v>
      </c>
      <c r="E117" s="36">
        <f t="shared" si="9"/>
        <v>1.5856495979912653E-2</v>
      </c>
      <c r="F117" s="35">
        <v>3052</v>
      </c>
      <c r="G117" s="36">
        <f t="shared" si="10"/>
        <v>1.7847073689621695E-2</v>
      </c>
      <c r="H117" s="35">
        <f t="shared" si="6"/>
        <v>21.656634910511414</v>
      </c>
      <c r="I117" s="37">
        <f t="shared" si="7"/>
        <v>24.453168816601234</v>
      </c>
    </row>
    <row r="118" spans="1:9" ht="29.25" thickBot="1" x14ac:dyDescent="0.25">
      <c r="A118" s="30" t="s">
        <v>108</v>
      </c>
      <c r="B118" s="31">
        <f>SUM(B119)</f>
        <v>717.6</v>
      </c>
      <c r="C118" s="32">
        <f t="shared" si="8"/>
        <v>4.4115043377333614E-3</v>
      </c>
      <c r="D118" s="31">
        <f>SUM(D119)</f>
        <v>0</v>
      </c>
      <c r="E118" s="32">
        <f t="shared" si="9"/>
        <v>0</v>
      </c>
      <c r="F118" s="31">
        <f>SUM(F119)</f>
        <v>0</v>
      </c>
      <c r="G118" s="32">
        <f t="shared" si="10"/>
        <v>0</v>
      </c>
      <c r="H118" s="31" t="s">
        <v>91</v>
      </c>
      <c r="I118" s="33" t="e">
        <f t="shared" si="7"/>
        <v>#DIV/0!</v>
      </c>
    </row>
    <row r="119" spans="1:9" ht="30" x14ac:dyDescent="0.2">
      <c r="A119" s="26" t="s">
        <v>109</v>
      </c>
      <c r="B119" s="27">
        <f>SUM(B120)</f>
        <v>717.6</v>
      </c>
      <c r="C119" s="28">
        <f t="shared" si="8"/>
        <v>4.4115043377333614E-3</v>
      </c>
      <c r="D119" s="27">
        <f>SUM(D120)</f>
        <v>0</v>
      </c>
      <c r="E119" s="28">
        <f t="shared" si="9"/>
        <v>0</v>
      </c>
      <c r="F119" s="27">
        <f>SUM(F120)</f>
        <v>0</v>
      </c>
      <c r="G119" s="28">
        <f t="shared" si="10"/>
        <v>0</v>
      </c>
      <c r="H119" s="27" t="s">
        <v>91</v>
      </c>
      <c r="I119" s="29" t="e">
        <f t="shared" si="7"/>
        <v>#DIV/0!</v>
      </c>
    </row>
    <row r="120" spans="1:9" ht="77.25" customHeight="1" thickBot="1" x14ac:dyDescent="0.25">
      <c r="A120" s="44" t="s">
        <v>61</v>
      </c>
      <c r="B120" s="35">
        <v>717.6</v>
      </c>
      <c r="C120" s="36">
        <f t="shared" si="8"/>
        <v>4.4115043377333614E-3</v>
      </c>
      <c r="D120" s="35">
        <v>0</v>
      </c>
      <c r="E120" s="36">
        <f t="shared" si="9"/>
        <v>0</v>
      </c>
      <c r="F120" s="35">
        <v>0</v>
      </c>
      <c r="G120" s="36">
        <f t="shared" si="10"/>
        <v>0</v>
      </c>
      <c r="H120" s="35" t="s">
        <v>91</v>
      </c>
      <c r="I120" s="37" t="e">
        <f t="shared" si="7"/>
        <v>#DIV/0!</v>
      </c>
    </row>
    <row r="121" spans="1:9" ht="51" customHeight="1" thickBot="1" x14ac:dyDescent="0.25">
      <c r="A121" s="30" t="s">
        <v>126</v>
      </c>
      <c r="B121" s="31">
        <f>SUM(B122)</f>
        <v>0</v>
      </c>
      <c r="C121" s="32">
        <f t="shared" si="8"/>
        <v>0</v>
      </c>
      <c r="D121" s="31">
        <f t="shared" ref="D121:F122" si="11">SUM(D122)</f>
        <v>2108</v>
      </c>
      <c r="E121" s="32">
        <f t="shared" si="9"/>
        <v>2.6781102095710177E-3</v>
      </c>
      <c r="F121" s="31">
        <f t="shared" si="11"/>
        <v>0</v>
      </c>
      <c r="G121" s="32">
        <f t="shared" si="10"/>
        <v>0</v>
      </c>
      <c r="H121" s="31" t="s">
        <v>91</v>
      </c>
      <c r="I121" s="33">
        <f t="shared" si="7"/>
        <v>0</v>
      </c>
    </row>
    <row r="122" spans="1:9" ht="48.75" customHeight="1" x14ac:dyDescent="0.2">
      <c r="A122" s="26" t="s">
        <v>127</v>
      </c>
      <c r="B122" s="27">
        <f>SUM(B123)</f>
        <v>0</v>
      </c>
      <c r="C122" s="28">
        <f t="shared" si="8"/>
        <v>0</v>
      </c>
      <c r="D122" s="27">
        <f t="shared" si="11"/>
        <v>2108</v>
      </c>
      <c r="E122" s="28">
        <f t="shared" si="9"/>
        <v>2.6781102095710177E-3</v>
      </c>
      <c r="F122" s="27">
        <f t="shared" si="11"/>
        <v>0</v>
      </c>
      <c r="G122" s="28">
        <f t="shared" si="10"/>
        <v>0</v>
      </c>
      <c r="H122" s="27" t="s">
        <v>91</v>
      </c>
      <c r="I122" s="29">
        <f t="shared" si="7"/>
        <v>0</v>
      </c>
    </row>
    <row r="123" spans="1:9" ht="76.5" customHeight="1" thickBot="1" x14ac:dyDescent="0.25">
      <c r="A123" s="44" t="s">
        <v>110</v>
      </c>
      <c r="B123" s="35">
        <v>0</v>
      </c>
      <c r="C123" s="36">
        <f t="shared" si="8"/>
        <v>0</v>
      </c>
      <c r="D123" s="35">
        <v>2108</v>
      </c>
      <c r="E123" s="36">
        <f t="shared" si="9"/>
        <v>2.6781102095710177E-3</v>
      </c>
      <c r="F123" s="35">
        <v>0</v>
      </c>
      <c r="G123" s="36">
        <f t="shared" si="10"/>
        <v>0</v>
      </c>
      <c r="H123" s="35" t="s">
        <v>91</v>
      </c>
      <c r="I123" s="37">
        <f t="shared" si="7"/>
        <v>0</v>
      </c>
    </row>
    <row r="124" spans="1:9" ht="57.75" customHeight="1" thickBot="1" x14ac:dyDescent="0.25">
      <c r="A124" s="46" t="s">
        <v>128</v>
      </c>
      <c r="B124" s="31">
        <f>SUM(B125)</f>
        <v>0</v>
      </c>
      <c r="C124" s="32">
        <f t="shared" si="8"/>
        <v>0</v>
      </c>
      <c r="D124" s="31">
        <f t="shared" ref="D124:F125" si="12">SUM(D125)</f>
        <v>479.5</v>
      </c>
      <c r="E124" s="32">
        <f t="shared" si="9"/>
        <v>6.0918114112395777E-4</v>
      </c>
      <c r="F124" s="31">
        <f t="shared" si="12"/>
        <v>0</v>
      </c>
      <c r="G124" s="32">
        <f t="shared" si="10"/>
        <v>0</v>
      </c>
      <c r="H124" s="31" t="s">
        <v>91</v>
      </c>
      <c r="I124" s="33">
        <f t="shared" si="7"/>
        <v>0</v>
      </c>
    </row>
    <row r="125" spans="1:9" ht="63.75" customHeight="1" x14ac:dyDescent="0.2">
      <c r="A125" s="26" t="s">
        <v>129</v>
      </c>
      <c r="B125" s="27">
        <f>SUM(B126)</f>
        <v>0</v>
      </c>
      <c r="C125" s="28">
        <f t="shared" si="8"/>
        <v>0</v>
      </c>
      <c r="D125" s="27">
        <f t="shared" si="12"/>
        <v>479.5</v>
      </c>
      <c r="E125" s="28">
        <f t="shared" si="9"/>
        <v>6.0918114112395777E-4</v>
      </c>
      <c r="F125" s="27">
        <f t="shared" si="12"/>
        <v>0</v>
      </c>
      <c r="G125" s="28">
        <f t="shared" si="10"/>
        <v>0</v>
      </c>
      <c r="H125" s="27" t="s">
        <v>91</v>
      </c>
      <c r="I125" s="29">
        <f t="shared" si="7"/>
        <v>0</v>
      </c>
    </row>
    <row r="126" spans="1:9" ht="76.5" customHeight="1" thickBot="1" x14ac:dyDescent="0.25">
      <c r="A126" s="44" t="s">
        <v>110</v>
      </c>
      <c r="B126" s="35">
        <v>0</v>
      </c>
      <c r="C126" s="36">
        <f t="shared" si="8"/>
        <v>0</v>
      </c>
      <c r="D126" s="35">
        <v>479.5</v>
      </c>
      <c r="E126" s="36">
        <f t="shared" si="9"/>
        <v>6.0918114112395777E-4</v>
      </c>
      <c r="F126" s="35">
        <v>0</v>
      </c>
      <c r="G126" s="36">
        <f t="shared" si="10"/>
        <v>0</v>
      </c>
      <c r="H126" s="35" t="s">
        <v>91</v>
      </c>
      <c r="I126" s="37">
        <f t="shared" si="7"/>
        <v>0</v>
      </c>
    </row>
    <row r="127" spans="1:9" ht="47.25" customHeight="1" thickBot="1" x14ac:dyDescent="0.25">
      <c r="A127" s="30" t="s">
        <v>130</v>
      </c>
      <c r="B127" s="31">
        <f>SUM(B128)</f>
        <v>90</v>
      </c>
      <c r="C127" s="32">
        <f t="shared" si="8"/>
        <v>5.5328231660535466E-4</v>
      </c>
      <c r="D127" s="31">
        <f>SUM(D128)</f>
        <v>1200</v>
      </c>
      <c r="E127" s="32">
        <f t="shared" si="9"/>
        <v>1.5245409162643363E-3</v>
      </c>
      <c r="F127" s="31">
        <f>SUM(F128)</f>
        <v>0</v>
      </c>
      <c r="G127" s="32">
        <f t="shared" si="10"/>
        <v>0</v>
      </c>
      <c r="H127" s="31">
        <f t="shared" si="6"/>
        <v>-100</v>
      </c>
      <c r="I127" s="33">
        <f t="shared" si="7"/>
        <v>0</v>
      </c>
    </row>
    <row r="128" spans="1:9" ht="44.25" customHeight="1" x14ac:dyDescent="0.2">
      <c r="A128" s="26" t="s">
        <v>131</v>
      </c>
      <c r="B128" s="27">
        <f>SUM(B129)</f>
        <v>90</v>
      </c>
      <c r="C128" s="28">
        <f t="shared" si="8"/>
        <v>5.5328231660535466E-4</v>
      </c>
      <c r="D128" s="27">
        <f>SUM(D129)</f>
        <v>1200</v>
      </c>
      <c r="E128" s="28">
        <f t="shared" si="9"/>
        <v>1.5245409162643363E-3</v>
      </c>
      <c r="F128" s="27">
        <f>SUM(F129)</f>
        <v>0</v>
      </c>
      <c r="G128" s="28">
        <f t="shared" si="10"/>
        <v>0</v>
      </c>
      <c r="H128" s="27">
        <f t="shared" si="6"/>
        <v>-100</v>
      </c>
      <c r="I128" s="29">
        <f t="shared" si="7"/>
        <v>0</v>
      </c>
    </row>
    <row r="129" spans="1:9" ht="48.75" customHeight="1" thickBot="1" x14ac:dyDescent="0.25">
      <c r="A129" s="44" t="s">
        <v>106</v>
      </c>
      <c r="B129" s="35">
        <v>90</v>
      </c>
      <c r="C129" s="36">
        <f t="shared" si="8"/>
        <v>5.5328231660535466E-4</v>
      </c>
      <c r="D129" s="35">
        <v>1200</v>
      </c>
      <c r="E129" s="36">
        <f t="shared" si="9"/>
        <v>1.5245409162643363E-3</v>
      </c>
      <c r="F129" s="35">
        <v>0</v>
      </c>
      <c r="G129" s="36">
        <f t="shared" si="10"/>
        <v>0</v>
      </c>
      <c r="H129" s="35">
        <f t="shared" si="6"/>
        <v>-100</v>
      </c>
      <c r="I129" s="37">
        <f t="shared" si="7"/>
        <v>0</v>
      </c>
    </row>
    <row r="130" spans="1:9" ht="48.75" customHeight="1" thickBot="1" x14ac:dyDescent="0.25">
      <c r="A130" s="30" t="s">
        <v>132</v>
      </c>
      <c r="B130" s="31">
        <f>SUM(B131)</f>
        <v>251.7</v>
      </c>
      <c r="C130" s="32">
        <f t="shared" si="8"/>
        <v>1.5473462121063084E-3</v>
      </c>
      <c r="D130" s="31">
        <f>SUM(D131)</f>
        <v>174</v>
      </c>
      <c r="E130" s="32">
        <f t="shared" si="9"/>
        <v>2.2105843285832877E-4</v>
      </c>
      <c r="F130" s="31">
        <f>SUM(F131)</f>
        <v>4</v>
      </c>
      <c r="G130" s="32">
        <f t="shared" si="10"/>
        <v>2.3390660143671946E-5</v>
      </c>
      <c r="H130" s="31">
        <f t="shared" si="6"/>
        <v>-98.410806515693281</v>
      </c>
      <c r="I130" s="33">
        <f t="shared" si="7"/>
        <v>2.2988505747126435</v>
      </c>
    </row>
    <row r="131" spans="1:9" ht="48.75" customHeight="1" x14ac:dyDescent="0.2">
      <c r="A131" s="26" t="s">
        <v>133</v>
      </c>
      <c r="B131" s="27">
        <f>SUM(B132)</f>
        <v>251.7</v>
      </c>
      <c r="C131" s="28">
        <f t="shared" si="8"/>
        <v>1.5473462121063084E-3</v>
      </c>
      <c r="D131" s="27">
        <f>SUM(D132)</f>
        <v>174</v>
      </c>
      <c r="E131" s="28">
        <f t="shared" si="9"/>
        <v>2.2105843285832877E-4</v>
      </c>
      <c r="F131" s="27">
        <f>SUM(F132)</f>
        <v>4</v>
      </c>
      <c r="G131" s="28">
        <f t="shared" si="10"/>
        <v>2.3390660143671946E-5</v>
      </c>
      <c r="H131" s="27">
        <f t="shared" si="6"/>
        <v>-98.410806515693281</v>
      </c>
      <c r="I131" s="29">
        <f t="shared" si="7"/>
        <v>2.2988505747126435</v>
      </c>
    </row>
    <row r="132" spans="1:9" ht="36" customHeight="1" thickBot="1" x14ac:dyDescent="0.25">
      <c r="A132" s="44" t="s">
        <v>45</v>
      </c>
      <c r="B132" s="35">
        <v>251.7</v>
      </c>
      <c r="C132" s="36">
        <f t="shared" si="8"/>
        <v>1.5473462121063084E-3</v>
      </c>
      <c r="D132" s="35">
        <v>174</v>
      </c>
      <c r="E132" s="36">
        <f t="shared" si="9"/>
        <v>2.2105843285832877E-4</v>
      </c>
      <c r="F132" s="35">
        <v>4</v>
      </c>
      <c r="G132" s="36">
        <f t="shared" si="10"/>
        <v>2.3390660143671946E-5</v>
      </c>
      <c r="H132" s="35">
        <f t="shared" si="6"/>
        <v>-98.410806515693281</v>
      </c>
      <c r="I132" s="37">
        <f t="shared" si="7"/>
        <v>2.2988505747126435</v>
      </c>
    </row>
    <row r="133" spans="1:9" ht="48.75" customHeight="1" thickBot="1" x14ac:dyDescent="0.25">
      <c r="A133" s="30" t="s">
        <v>135</v>
      </c>
      <c r="B133" s="31">
        <f>SUM(B134)</f>
        <v>430</v>
      </c>
      <c r="C133" s="32">
        <f t="shared" si="8"/>
        <v>2.6434599571144722E-3</v>
      </c>
      <c r="D133" s="31">
        <f>SUM(D134)</f>
        <v>7764.2</v>
      </c>
      <c r="E133" s="32">
        <f t="shared" si="9"/>
        <v>9.8640338183829668E-3</v>
      </c>
      <c r="F133" s="31">
        <f>SUM(F134)</f>
        <v>190.2</v>
      </c>
      <c r="G133" s="32">
        <f t="shared" si="10"/>
        <v>1.1122258898316009E-3</v>
      </c>
      <c r="H133" s="31">
        <f t="shared" si="6"/>
        <v>-55.767441860465119</v>
      </c>
      <c r="I133" s="33">
        <f t="shared" si="7"/>
        <v>2.4497050565415623</v>
      </c>
    </row>
    <row r="134" spans="1:9" ht="32.25" customHeight="1" x14ac:dyDescent="0.2">
      <c r="A134" s="26" t="s">
        <v>134</v>
      </c>
      <c r="B134" s="27">
        <f>SUM(B135:B136)</f>
        <v>430</v>
      </c>
      <c r="C134" s="28">
        <f t="shared" si="8"/>
        <v>2.6434599571144722E-3</v>
      </c>
      <c r="D134" s="27">
        <f>SUM(D135:D136)</f>
        <v>7764.2</v>
      </c>
      <c r="E134" s="28">
        <f t="shared" si="9"/>
        <v>9.8640338183829668E-3</v>
      </c>
      <c r="F134" s="27">
        <f>SUM(F135:F136)</f>
        <v>190.2</v>
      </c>
      <c r="G134" s="28">
        <f t="shared" si="10"/>
        <v>1.1122258898316009E-3</v>
      </c>
      <c r="H134" s="27">
        <f t="shared" si="6"/>
        <v>-55.767441860465119</v>
      </c>
      <c r="I134" s="29">
        <f t="shared" si="7"/>
        <v>2.4497050565415623</v>
      </c>
    </row>
    <row r="135" spans="1:9" ht="20.25" customHeight="1" x14ac:dyDescent="0.2">
      <c r="A135" s="22" t="s">
        <v>48</v>
      </c>
      <c r="B135" s="3">
        <v>287</v>
      </c>
      <c r="C135" s="4">
        <f t="shared" si="8"/>
        <v>1.7643558318415199E-3</v>
      </c>
      <c r="D135" s="3">
        <v>6786.2</v>
      </c>
      <c r="E135" s="4">
        <f t="shared" si="9"/>
        <v>8.6215329716275331E-3</v>
      </c>
      <c r="F135" s="3">
        <v>3.5</v>
      </c>
      <c r="G135" s="4">
        <f t="shared" si="10"/>
        <v>2.0466827625712951E-5</v>
      </c>
      <c r="H135" s="3">
        <f t="shared" si="6"/>
        <v>-98.780487804878049</v>
      </c>
      <c r="I135" s="11">
        <f t="shared" si="7"/>
        <v>5.1575255665910237E-2</v>
      </c>
    </row>
    <row r="136" spans="1:9" ht="20.25" customHeight="1" thickBot="1" x14ac:dyDescent="0.25">
      <c r="A136" s="44" t="s">
        <v>111</v>
      </c>
      <c r="B136" s="35">
        <v>143</v>
      </c>
      <c r="C136" s="36">
        <f t="shared" si="8"/>
        <v>8.791041252729524E-4</v>
      </c>
      <c r="D136" s="35">
        <v>978</v>
      </c>
      <c r="E136" s="36">
        <f t="shared" si="9"/>
        <v>1.2425008467554341E-3</v>
      </c>
      <c r="F136" s="35">
        <v>186.7</v>
      </c>
      <c r="G136" s="36">
        <f t="shared" si="10"/>
        <v>1.0917590622058879E-3</v>
      </c>
      <c r="H136" s="35">
        <f t="shared" si="6"/>
        <v>30.55944055944056</v>
      </c>
      <c r="I136" s="37">
        <f t="shared" si="7"/>
        <v>19.08997955010225</v>
      </c>
    </row>
    <row r="137" spans="1:9" ht="36.75" customHeight="1" thickBot="1" x14ac:dyDescent="0.25">
      <c r="A137" s="30" t="s">
        <v>136</v>
      </c>
      <c r="B137" s="31">
        <f>SUM(B138)</f>
        <v>157</v>
      </c>
      <c r="C137" s="32">
        <f t="shared" si="8"/>
        <v>9.6517026341156318E-4</v>
      </c>
      <c r="D137" s="31">
        <f>SUM(D138)</f>
        <v>237</v>
      </c>
      <c r="E137" s="32">
        <f t="shared" si="9"/>
        <v>3.0109683096220642E-4</v>
      </c>
      <c r="F137" s="31">
        <f t="shared" ref="F137" si="13">SUM(F138)</f>
        <v>171</v>
      </c>
      <c r="G137" s="32">
        <f t="shared" si="10"/>
        <v>9.9995072114197566E-4</v>
      </c>
      <c r="H137" s="31" t="s">
        <v>81</v>
      </c>
      <c r="I137" s="33">
        <f t="shared" si="7"/>
        <v>72.151898734177209</v>
      </c>
    </row>
    <row r="138" spans="1:9" ht="30.75" customHeight="1" x14ac:dyDescent="0.2">
      <c r="A138" s="26" t="s">
        <v>137</v>
      </c>
      <c r="B138" s="27">
        <f>SUM(B139:B140)</f>
        <v>157</v>
      </c>
      <c r="C138" s="28">
        <f t="shared" si="8"/>
        <v>9.6517026341156318E-4</v>
      </c>
      <c r="D138" s="27">
        <f>SUM(D139:D140)</f>
        <v>237</v>
      </c>
      <c r="E138" s="28">
        <f t="shared" si="9"/>
        <v>3.0109683096220642E-4</v>
      </c>
      <c r="F138" s="27">
        <f t="shared" ref="F138" si="14">SUM(F139:F140)</f>
        <v>171</v>
      </c>
      <c r="G138" s="28">
        <f t="shared" si="10"/>
        <v>9.9995072114197566E-4</v>
      </c>
      <c r="H138" s="27" t="s">
        <v>81</v>
      </c>
      <c r="I138" s="29">
        <f t="shared" si="7"/>
        <v>72.151898734177209</v>
      </c>
    </row>
    <row r="139" spans="1:9" ht="20.25" customHeight="1" x14ac:dyDescent="0.2">
      <c r="A139" s="22" t="s">
        <v>48</v>
      </c>
      <c r="B139" s="3">
        <v>25</v>
      </c>
      <c r="C139" s="4">
        <f t="shared" si="8"/>
        <v>1.5368953239037629E-4</v>
      </c>
      <c r="D139" s="3">
        <v>75</v>
      </c>
      <c r="E139" s="4">
        <f t="shared" si="9"/>
        <v>9.5283807266521021E-5</v>
      </c>
      <c r="F139" s="3">
        <v>25</v>
      </c>
      <c r="G139" s="4">
        <f t="shared" si="10"/>
        <v>1.4619162589794965E-4</v>
      </c>
      <c r="H139" s="3" t="s">
        <v>81</v>
      </c>
      <c r="I139" s="11">
        <f t="shared" si="7"/>
        <v>33.333333333333329</v>
      </c>
    </row>
    <row r="140" spans="1:9" ht="20.25" customHeight="1" thickBot="1" x14ac:dyDescent="0.25">
      <c r="A140" s="44" t="s">
        <v>111</v>
      </c>
      <c r="B140" s="35">
        <v>132</v>
      </c>
      <c r="C140" s="36">
        <f t="shared" si="8"/>
        <v>8.1148073102118689E-4</v>
      </c>
      <c r="D140" s="35">
        <v>162</v>
      </c>
      <c r="E140" s="36">
        <f t="shared" si="9"/>
        <v>2.0581302369568542E-4</v>
      </c>
      <c r="F140" s="35">
        <v>146</v>
      </c>
      <c r="G140" s="36">
        <f t="shared" si="10"/>
        <v>8.5375909524402593E-4</v>
      </c>
      <c r="H140" s="35" t="s">
        <v>81</v>
      </c>
      <c r="I140" s="37">
        <f t="shared" si="7"/>
        <v>90.123456790123456</v>
      </c>
    </row>
    <row r="141" spans="1:9" ht="42" customHeight="1" thickBot="1" x14ac:dyDescent="0.25">
      <c r="A141" s="30" t="s">
        <v>138</v>
      </c>
      <c r="B141" s="31">
        <f>SUM(B142)</f>
        <v>357.6</v>
      </c>
      <c r="C141" s="32">
        <f t="shared" si="8"/>
        <v>2.1983750713119427E-3</v>
      </c>
      <c r="D141" s="31">
        <f t="shared" ref="D141:F141" si="15">SUM(D142)</f>
        <v>1404.7</v>
      </c>
      <c r="E141" s="32">
        <f t="shared" si="9"/>
        <v>1.7846021875637611E-3</v>
      </c>
      <c r="F141" s="31">
        <f t="shared" si="15"/>
        <v>897.1</v>
      </c>
      <c r="G141" s="32">
        <f t="shared" si="10"/>
        <v>5.245940303722026E-3</v>
      </c>
      <c r="H141" s="31">
        <f t="shared" si="6"/>
        <v>150.86689038031321</v>
      </c>
      <c r="I141" s="33">
        <f t="shared" si="7"/>
        <v>63.864170285470209</v>
      </c>
    </row>
    <row r="142" spans="1:9" ht="45.75" customHeight="1" x14ac:dyDescent="0.2">
      <c r="A142" s="26" t="s">
        <v>139</v>
      </c>
      <c r="B142" s="27">
        <f>SUM(B143:B143)</f>
        <v>357.6</v>
      </c>
      <c r="C142" s="28">
        <f t="shared" si="8"/>
        <v>2.1983750713119427E-3</v>
      </c>
      <c r="D142" s="27">
        <f>SUM(D143:D143)</f>
        <v>1404.7</v>
      </c>
      <c r="E142" s="28">
        <f t="shared" si="9"/>
        <v>1.7846021875637611E-3</v>
      </c>
      <c r="F142" s="27">
        <f>SUM(F143:F143)</f>
        <v>897.1</v>
      </c>
      <c r="G142" s="28">
        <f t="shared" si="10"/>
        <v>5.245940303722026E-3</v>
      </c>
      <c r="H142" s="27">
        <f t="shared" si="6"/>
        <v>150.86689038031321</v>
      </c>
      <c r="I142" s="29">
        <f t="shared" si="7"/>
        <v>63.864170285470209</v>
      </c>
    </row>
    <row r="143" spans="1:9" ht="54" customHeight="1" thickBot="1" x14ac:dyDescent="0.25">
      <c r="A143" s="44" t="s">
        <v>106</v>
      </c>
      <c r="B143" s="35">
        <v>357.6</v>
      </c>
      <c r="C143" s="36">
        <f t="shared" si="8"/>
        <v>2.1983750713119427E-3</v>
      </c>
      <c r="D143" s="35">
        <v>1404.7</v>
      </c>
      <c r="E143" s="36">
        <f t="shared" si="9"/>
        <v>1.7846021875637611E-3</v>
      </c>
      <c r="F143" s="35">
        <v>897.1</v>
      </c>
      <c r="G143" s="36">
        <f t="shared" si="10"/>
        <v>5.245940303722026E-3</v>
      </c>
      <c r="H143" s="35">
        <f t="shared" si="6"/>
        <v>150.86689038031321</v>
      </c>
      <c r="I143" s="37">
        <f t="shared" si="7"/>
        <v>63.864170285470209</v>
      </c>
    </row>
    <row r="144" spans="1:9" ht="48" customHeight="1" thickBot="1" x14ac:dyDescent="0.25">
      <c r="A144" s="30" t="s">
        <v>140</v>
      </c>
      <c r="B144" s="31">
        <f>SUM(B145)</f>
        <v>218.6</v>
      </c>
      <c r="C144" s="32">
        <f t="shared" si="8"/>
        <v>1.3438612712214503E-3</v>
      </c>
      <c r="D144" s="31">
        <f t="shared" ref="D144:F145" si="16">SUM(D145)</f>
        <v>903.1</v>
      </c>
      <c r="E144" s="32">
        <f t="shared" si="9"/>
        <v>1.1473440845652684E-3</v>
      </c>
      <c r="F144" s="31">
        <f t="shared" si="16"/>
        <v>694.9</v>
      </c>
      <c r="G144" s="32">
        <f t="shared" si="10"/>
        <v>4.0635424334594088E-3</v>
      </c>
      <c r="H144" s="31">
        <f t="shared" si="6"/>
        <v>217.88655077767612</v>
      </c>
      <c r="I144" s="33">
        <f t="shared" si="7"/>
        <v>76.94607463182372</v>
      </c>
    </row>
    <row r="145" spans="1:9" ht="33.75" customHeight="1" x14ac:dyDescent="0.2">
      <c r="A145" s="26" t="s">
        <v>141</v>
      </c>
      <c r="B145" s="27">
        <f>SUM(B146)</f>
        <v>218.6</v>
      </c>
      <c r="C145" s="28">
        <f t="shared" si="8"/>
        <v>1.3438612712214503E-3</v>
      </c>
      <c r="D145" s="27">
        <f t="shared" si="16"/>
        <v>903.1</v>
      </c>
      <c r="E145" s="28">
        <f t="shared" si="9"/>
        <v>1.1473440845652684E-3</v>
      </c>
      <c r="F145" s="27">
        <f t="shared" si="16"/>
        <v>694.9</v>
      </c>
      <c r="G145" s="28">
        <f t="shared" si="10"/>
        <v>4.0635424334594088E-3</v>
      </c>
      <c r="H145" s="27">
        <f t="shared" si="6"/>
        <v>217.88655077767612</v>
      </c>
      <c r="I145" s="29">
        <f t="shared" si="7"/>
        <v>76.94607463182372</v>
      </c>
    </row>
    <row r="146" spans="1:9" ht="36" customHeight="1" thickBot="1" x14ac:dyDescent="0.25">
      <c r="A146" s="44" t="s">
        <v>45</v>
      </c>
      <c r="B146" s="35">
        <v>218.6</v>
      </c>
      <c r="C146" s="36">
        <f t="shared" si="8"/>
        <v>1.3438612712214503E-3</v>
      </c>
      <c r="D146" s="35">
        <v>903.1</v>
      </c>
      <c r="E146" s="36">
        <f t="shared" si="9"/>
        <v>1.1473440845652684E-3</v>
      </c>
      <c r="F146" s="35">
        <v>694.9</v>
      </c>
      <c r="G146" s="36">
        <f t="shared" si="10"/>
        <v>4.0635424334594088E-3</v>
      </c>
      <c r="H146" s="35">
        <f t="shared" ref="H146:H157" si="17">F146/B146*100-100</f>
        <v>217.88655077767612</v>
      </c>
      <c r="I146" s="37">
        <f t="shared" ref="I146:I157" si="18">F146/D146*100</f>
        <v>76.94607463182372</v>
      </c>
    </row>
    <row r="147" spans="1:9" ht="48" customHeight="1" thickBot="1" x14ac:dyDescent="0.25">
      <c r="A147" s="30" t="s">
        <v>142</v>
      </c>
      <c r="B147" s="31">
        <f>SUM(B148)</f>
        <v>287.5</v>
      </c>
      <c r="C147" s="32">
        <f t="shared" si="8"/>
        <v>1.7674296224893275E-3</v>
      </c>
      <c r="D147" s="31">
        <f t="shared" ref="D147:F148" si="19">SUM(D148)</f>
        <v>658</v>
      </c>
      <c r="E147" s="32">
        <f t="shared" si="9"/>
        <v>8.3595660241827781E-4</v>
      </c>
      <c r="F147" s="31">
        <f t="shared" si="19"/>
        <v>163.19999999999999</v>
      </c>
      <c r="G147" s="32">
        <f t="shared" si="10"/>
        <v>9.5433893386181524E-4</v>
      </c>
      <c r="H147" s="31">
        <f t="shared" si="17"/>
        <v>-43.234782608695653</v>
      </c>
      <c r="I147" s="33">
        <f t="shared" si="18"/>
        <v>24.802431610942246</v>
      </c>
    </row>
    <row r="148" spans="1:9" ht="48" customHeight="1" x14ac:dyDescent="0.2">
      <c r="A148" s="26" t="s">
        <v>143</v>
      </c>
      <c r="B148" s="27">
        <f>SUM(B149)</f>
        <v>287.5</v>
      </c>
      <c r="C148" s="28">
        <f t="shared" si="8"/>
        <v>1.7674296224893275E-3</v>
      </c>
      <c r="D148" s="27">
        <f t="shared" si="19"/>
        <v>658</v>
      </c>
      <c r="E148" s="28">
        <f t="shared" si="9"/>
        <v>8.3595660241827781E-4</v>
      </c>
      <c r="F148" s="27">
        <f t="shared" si="19"/>
        <v>163.19999999999999</v>
      </c>
      <c r="G148" s="28">
        <f t="shared" si="10"/>
        <v>9.5433893386181524E-4</v>
      </c>
      <c r="H148" s="27">
        <f t="shared" si="17"/>
        <v>-43.234782608695653</v>
      </c>
      <c r="I148" s="29">
        <f t="shared" si="18"/>
        <v>24.802431610942246</v>
      </c>
    </row>
    <row r="149" spans="1:9" ht="48" customHeight="1" thickBot="1" x14ac:dyDescent="0.25">
      <c r="A149" s="44" t="s">
        <v>106</v>
      </c>
      <c r="B149" s="35">
        <v>287.5</v>
      </c>
      <c r="C149" s="36">
        <f t="shared" si="8"/>
        <v>1.7674296224893275E-3</v>
      </c>
      <c r="D149" s="35">
        <v>658</v>
      </c>
      <c r="E149" s="36">
        <f t="shared" si="9"/>
        <v>8.3595660241827781E-4</v>
      </c>
      <c r="F149" s="35">
        <v>163.19999999999999</v>
      </c>
      <c r="G149" s="36">
        <f t="shared" si="10"/>
        <v>9.5433893386181524E-4</v>
      </c>
      <c r="H149" s="35">
        <f t="shared" si="17"/>
        <v>-43.234782608695653</v>
      </c>
      <c r="I149" s="37">
        <f t="shared" si="18"/>
        <v>24.802431610942246</v>
      </c>
    </row>
    <row r="150" spans="1:9" ht="37.5" customHeight="1" thickBot="1" x14ac:dyDescent="0.25">
      <c r="A150" s="30" t="s">
        <v>144</v>
      </c>
      <c r="B150" s="31">
        <f>SUM(B151)</f>
        <v>71.3</v>
      </c>
      <c r="C150" s="32">
        <f t="shared" si="8"/>
        <v>4.3832254637735319E-4</v>
      </c>
      <c r="D150" s="31">
        <f>SUM(D151)</f>
        <v>1430</v>
      </c>
      <c r="E150" s="32">
        <f t="shared" si="9"/>
        <v>1.8167445918816675E-3</v>
      </c>
      <c r="F150" s="31">
        <f>SUM(F151)</f>
        <v>97.85</v>
      </c>
      <c r="G150" s="32">
        <f t="shared" si="10"/>
        <v>5.7219402376457488E-4</v>
      </c>
      <c r="H150" s="31">
        <f t="shared" si="17"/>
        <v>37.237026647966331</v>
      </c>
      <c r="I150" s="33">
        <f t="shared" si="18"/>
        <v>6.8426573426573416</v>
      </c>
    </row>
    <row r="151" spans="1:9" ht="32.25" customHeight="1" x14ac:dyDescent="0.2">
      <c r="A151" s="26" t="s">
        <v>145</v>
      </c>
      <c r="B151" s="27">
        <f>SUM(B152:B154)</f>
        <v>71.3</v>
      </c>
      <c r="C151" s="28">
        <f t="shared" si="8"/>
        <v>4.3832254637735319E-4</v>
      </c>
      <c r="D151" s="27">
        <f>SUM(D152:D153)</f>
        <v>1430</v>
      </c>
      <c r="E151" s="28">
        <f t="shared" si="9"/>
        <v>1.8167445918816675E-3</v>
      </c>
      <c r="F151" s="27">
        <f>SUM(F152:F153)</f>
        <v>97.85</v>
      </c>
      <c r="G151" s="28">
        <f t="shared" si="10"/>
        <v>5.7219402376457488E-4</v>
      </c>
      <c r="H151" s="27">
        <f t="shared" si="17"/>
        <v>37.237026647966331</v>
      </c>
      <c r="I151" s="29">
        <f t="shared" si="18"/>
        <v>6.8426573426573416</v>
      </c>
    </row>
    <row r="152" spans="1:9" ht="21" customHeight="1" x14ac:dyDescent="0.2">
      <c r="A152" s="22" t="s">
        <v>48</v>
      </c>
      <c r="B152" s="3">
        <v>0</v>
      </c>
      <c r="C152" s="4">
        <f t="shared" si="8"/>
        <v>0</v>
      </c>
      <c r="D152" s="3">
        <v>880</v>
      </c>
      <c r="E152" s="4">
        <f t="shared" si="9"/>
        <v>1.1179966719271799E-3</v>
      </c>
      <c r="F152" s="3">
        <v>26</v>
      </c>
      <c r="G152" s="4">
        <f t="shared" si="10"/>
        <v>1.5203929093386765E-4</v>
      </c>
      <c r="H152" s="3" t="s">
        <v>81</v>
      </c>
      <c r="I152" s="11">
        <f t="shared" si="18"/>
        <v>2.9545454545454546</v>
      </c>
    </row>
    <row r="153" spans="1:9" ht="21.75" customHeight="1" x14ac:dyDescent="0.2">
      <c r="A153" s="22" t="s">
        <v>111</v>
      </c>
      <c r="B153" s="3">
        <v>0</v>
      </c>
      <c r="C153" s="4">
        <f t="shared" si="8"/>
        <v>0</v>
      </c>
      <c r="D153" s="3">
        <v>550</v>
      </c>
      <c r="E153" s="4">
        <f t="shared" si="9"/>
        <v>6.9874791995448748E-4</v>
      </c>
      <c r="F153" s="3">
        <v>71.849999999999994</v>
      </c>
      <c r="G153" s="4">
        <f t="shared" si="10"/>
        <v>4.2015473283070725E-4</v>
      </c>
      <c r="H153" s="3" t="s">
        <v>81</v>
      </c>
      <c r="I153" s="11">
        <f t="shared" si="18"/>
        <v>13.063636363636363</v>
      </c>
    </row>
    <row r="154" spans="1:9" ht="51.75" customHeight="1" thickBot="1" x14ac:dyDescent="0.25">
      <c r="A154" s="47" t="s">
        <v>106</v>
      </c>
      <c r="B154" s="35">
        <v>71.3</v>
      </c>
      <c r="C154" s="36">
        <f t="shared" ref="C154" si="20">SUM(B154/$B$158)</f>
        <v>4.3832254637735319E-4</v>
      </c>
      <c r="D154" s="35">
        <v>0</v>
      </c>
      <c r="E154" s="36">
        <f>D154/$D$158</f>
        <v>0</v>
      </c>
      <c r="F154" s="35">
        <v>0</v>
      </c>
      <c r="G154" s="36">
        <f t="shared" si="10"/>
        <v>0</v>
      </c>
      <c r="H154" s="35">
        <f t="shared" si="17"/>
        <v>-100</v>
      </c>
      <c r="I154" s="37" t="e">
        <f t="shared" si="18"/>
        <v>#DIV/0!</v>
      </c>
    </row>
    <row r="155" spans="1:9" ht="47.25" customHeight="1" thickBot="1" x14ac:dyDescent="0.25">
      <c r="A155" s="30" t="s">
        <v>146</v>
      </c>
      <c r="B155" s="31">
        <f>SUM(B156)</f>
        <v>26.6</v>
      </c>
      <c r="C155" s="32">
        <f>SUM(B155/$B$158)</f>
        <v>1.6352566246336038E-4</v>
      </c>
      <c r="D155" s="31">
        <f t="shared" ref="D155:F156" si="21">SUM(D156)</f>
        <v>330.7</v>
      </c>
      <c r="E155" s="32">
        <f>D155/$D$158</f>
        <v>4.2013806750718004E-4</v>
      </c>
      <c r="F155" s="31">
        <f t="shared" si="21"/>
        <v>20.100000000000001</v>
      </c>
      <c r="G155" s="32">
        <f>F155/$F$158</f>
        <v>1.1753806722195153E-4</v>
      </c>
      <c r="H155" s="31">
        <f t="shared" si="17"/>
        <v>-24.436090225563916</v>
      </c>
      <c r="I155" s="33">
        <f t="shared" si="18"/>
        <v>6.0780163289990936</v>
      </c>
    </row>
    <row r="156" spans="1:9" ht="33.75" customHeight="1" x14ac:dyDescent="0.2">
      <c r="A156" s="26" t="s">
        <v>147</v>
      </c>
      <c r="B156" s="27">
        <f>SUM(B157)</f>
        <v>26.6</v>
      </c>
      <c r="C156" s="28">
        <f>SUM(B156/$B$158)</f>
        <v>1.6352566246336038E-4</v>
      </c>
      <c r="D156" s="27">
        <f t="shared" si="21"/>
        <v>330.7</v>
      </c>
      <c r="E156" s="28">
        <f>D156/$D$158</f>
        <v>4.2013806750718004E-4</v>
      </c>
      <c r="F156" s="27">
        <f t="shared" si="21"/>
        <v>20.100000000000001</v>
      </c>
      <c r="G156" s="28">
        <f>F156/$F$158</f>
        <v>1.1753806722195153E-4</v>
      </c>
      <c r="H156" s="27">
        <f t="shared" si="17"/>
        <v>-24.436090225563916</v>
      </c>
      <c r="I156" s="29">
        <f t="shared" si="18"/>
        <v>6.0780163289990936</v>
      </c>
    </row>
    <row r="157" spans="1:9" ht="30.75" customHeight="1" x14ac:dyDescent="0.2">
      <c r="A157" s="22" t="s">
        <v>45</v>
      </c>
      <c r="B157" s="3">
        <v>26.6</v>
      </c>
      <c r="C157" s="4">
        <f>SUM(B157/$B$158)</f>
        <v>1.6352566246336038E-4</v>
      </c>
      <c r="D157" s="3">
        <v>330.7</v>
      </c>
      <c r="E157" s="4">
        <f>D157/$D$158</f>
        <v>4.2013806750718004E-4</v>
      </c>
      <c r="F157" s="3">
        <v>20.100000000000001</v>
      </c>
      <c r="G157" s="4">
        <f>F157/$F$158</f>
        <v>1.1753806722195153E-4</v>
      </c>
      <c r="H157" s="3">
        <f t="shared" si="17"/>
        <v>-24.436090225563916</v>
      </c>
      <c r="I157" s="11">
        <f t="shared" si="18"/>
        <v>6.0780163289990936</v>
      </c>
    </row>
    <row r="158" spans="1:9" ht="15" x14ac:dyDescent="0.2">
      <c r="A158" s="8" t="s">
        <v>79</v>
      </c>
      <c r="B158" s="15">
        <f>SUM(B5+B21+B38+B40+B54+B61+B64+B67+B72+B79+B115+B118+B121+B124+B127+B130+B133+B137+B141+B144+B147+B150+B155)</f>
        <v>162665.60000000003</v>
      </c>
      <c r="C158" s="15" t="s">
        <v>91</v>
      </c>
      <c r="D158" s="15">
        <f>SUM(D5+D21+D38+D40+D54+D61+D64+D67+D72+D79+D115+D118+D121+D124+D127+D130+D133+D137+D141+D144+D147+D150+D155)</f>
        <v>787122.19999999984</v>
      </c>
      <c r="E158" s="15" t="s">
        <v>91</v>
      </c>
      <c r="F158" s="15">
        <f>SUM(F5+F21+F38+F40+F54+F61+F64+F67+F72+F79+F115+F118+F121+F124+F127+F130+F133+F137+F141+F144+F147+F150+F155)</f>
        <v>171008.42710000003</v>
      </c>
      <c r="G158" s="12" t="s">
        <v>81</v>
      </c>
      <c r="H158" s="3" t="s">
        <v>91</v>
      </c>
      <c r="I158" s="9" t="s">
        <v>91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dcterms:created xsi:type="dcterms:W3CDTF">2021-07-16T11:47:31Z</dcterms:created>
  <dcterms:modified xsi:type="dcterms:W3CDTF">2024-05-27T12:00:04Z</dcterms:modified>
</cp:coreProperties>
</file>