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45" i="3" l="1"/>
  <c r="B50" i="3"/>
  <c r="D50" i="3"/>
  <c r="F50" i="3"/>
  <c r="I7" i="3"/>
  <c r="I8" i="3"/>
  <c r="I9" i="3"/>
  <c r="I10" i="3"/>
  <c r="I11" i="3"/>
  <c r="I12" i="3"/>
  <c r="I13" i="3"/>
  <c r="I14" i="3"/>
  <c r="I16" i="3"/>
  <c r="I18" i="3"/>
  <c r="I20" i="3"/>
  <c r="I21" i="3"/>
  <c r="I22" i="3"/>
  <c r="I23" i="3"/>
  <c r="I25" i="3"/>
  <c r="I26" i="3"/>
  <c r="I27" i="3"/>
  <c r="I28" i="3"/>
  <c r="I30" i="3"/>
  <c r="I32" i="3"/>
  <c r="I33" i="3"/>
  <c r="I34" i="3"/>
  <c r="I35" i="3"/>
  <c r="I36" i="3"/>
  <c r="I38" i="3"/>
  <c r="I39" i="3"/>
  <c r="I41" i="3"/>
  <c r="I42" i="3"/>
  <c r="I43" i="3"/>
  <c r="I44" i="3"/>
  <c r="I46" i="3"/>
  <c r="I47" i="3"/>
  <c r="I48" i="3"/>
  <c r="I49" i="3"/>
  <c r="I53" i="3"/>
  <c r="I55" i="3"/>
  <c r="I56" i="3"/>
  <c r="H7" i="3"/>
  <c r="H8" i="3"/>
  <c r="H9" i="3"/>
  <c r="H10" i="3"/>
  <c r="H11" i="3"/>
  <c r="H12" i="3"/>
  <c r="H14" i="3"/>
  <c r="H16" i="3"/>
  <c r="H18" i="3"/>
  <c r="H21" i="3"/>
  <c r="H22" i="3"/>
  <c r="H23" i="3"/>
  <c r="H25" i="3"/>
  <c r="H26" i="3"/>
  <c r="H27" i="3"/>
  <c r="H28" i="3"/>
  <c r="H30" i="3"/>
  <c r="H32" i="3"/>
  <c r="H33" i="3"/>
  <c r="H34" i="3"/>
  <c r="H35" i="3"/>
  <c r="H36" i="3"/>
  <c r="H38" i="3"/>
  <c r="H39" i="3"/>
  <c r="H41" i="3"/>
  <c r="H42" i="3"/>
  <c r="H43" i="3"/>
  <c r="H44" i="3"/>
  <c r="H46" i="3"/>
  <c r="H47" i="3"/>
  <c r="H48" i="3"/>
  <c r="H53" i="3"/>
  <c r="H55" i="3"/>
  <c r="B54" i="3"/>
  <c r="D54" i="3"/>
  <c r="F54" i="3"/>
  <c r="I54" i="3" s="1"/>
  <c r="H54" i="3" l="1"/>
  <c r="F45" i="3"/>
  <c r="D45" i="3"/>
  <c r="H45" i="3" l="1"/>
  <c r="I45" i="3"/>
  <c r="I45" i="4"/>
  <c r="H45" i="4"/>
  <c r="I40" i="4"/>
  <c r="H40" i="4"/>
  <c r="I39" i="4"/>
  <c r="H39" i="4"/>
  <c r="I38" i="4"/>
  <c r="H38" i="4"/>
  <c r="I37" i="4"/>
  <c r="H37" i="4"/>
  <c r="F36" i="4"/>
  <c r="I36" i="4" s="1"/>
  <c r="D36" i="4"/>
  <c r="B36" i="4"/>
  <c r="F35" i="4"/>
  <c r="B35" i="4"/>
  <c r="I34" i="4"/>
  <c r="I33" i="4"/>
  <c r="H33" i="4"/>
  <c r="I32" i="4"/>
  <c r="C32" i="4"/>
  <c r="I31" i="4"/>
  <c r="H31" i="4"/>
  <c r="C31" i="4"/>
  <c r="I30" i="4"/>
  <c r="H30" i="4"/>
  <c r="I29" i="4"/>
  <c r="H29" i="4"/>
  <c r="I28" i="4"/>
  <c r="H28" i="4"/>
  <c r="I26" i="4"/>
  <c r="H26" i="4"/>
  <c r="I25" i="4"/>
  <c r="H25" i="4"/>
  <c r="F24" i="4"/>
  <c r="D24" i="4"/>
  <c r="B24" i="4"/>
  <c r="I23" i="4"/>
  <c r="H23" i="4"/>
  <c r="I22" i="4"/>
  <c r="H22" i="4"/>
  <c r="I21" i="4"/>
  <c r="H21" i="4"/>
  <c r="I20" i="4"/>
  <c r="H20" i="4"/>
  <c r="H19" i="4"/>
  <c r="F19" i="4"/>
  <c r="D19" i="4"/>
  <c r="B19" i="4"/>
  <c r="I18" i="4"/>
  <c r="H18" i="4"/>
  <c r="I17" i="4"/>
  <c r="H17" i="4"/>
  <c r="H16" i="4"/>
  <c r="I15" i="4"/>
  <c r="I14" i="4"/>
  <c r="F14" i="4"/>
  <c r="H14" i="4" s="1"/>
  <c r="D14" i="4"/>
  <c r="B14" i="4"/>
  <c r="I13" i="4"/>
  <c r="H13" i="4"/>
  <c r="I12" i="4"/>
  <c r="H12" i="4"/>
  <c r="I11" i="4"/>
  <c r="H11" i="4"/>
  <c r="I10" i="4"/>
  <c r="H10" i="4"/>
  <c r="I9" i="4"/>
  <c r="H9" i="4"/>
  <c r="F8" i="4"/>
  <c r="D8" i="4"/>
  <c r="E15" i="4" s="1"/>
  <c r="G19" i="4" l="1"/>
  <c r="I35" i="4"/>
  <c r="F7" i="4"/>
  <c r="G15" i="4"/>
  <c r="H24" i="4"/>
  <c r="I8" i="4"/>
  <c r="I19" i="4"/>
  <c r="I24" i="4"/>
  <c r="G35" i="4"/>
  <c r="G36" i="4"/>
  <c r="D35" i="4"/>
  <c r="H35" i="4"/>
  <c r="H36" i="4"/>
  <c r="D7" i="4"/>
  <c r="B8" i="4"/>
  <c r="H8" i="4" s="1"/>
  <c r="E21" i="4" l="1"/>
  <c r="E40" i="4"/>
  <c r="E33" i="4"/>
  <c r="E32" i="4"/>
  <c r="E25" i="4"/>
  <c r="E20" i="4"/>
  <c r="E17" i="4"/>
  <c r="E16" i="4"/>
  <c r="E13" i="4"/>
  <c r="E9" i="4"/>
  <c r="E39" i="4"/>
  <c r="E29" i="4"/>
  <c r="E23" i="4"/>
  <c r="E12" i="4"/>
  <c r="E38" i="4"/>
  <c r="E31" i="4"/>
  <c r="E14" i="4"/>
  <c r="E37" i="4"/>
  <c r="E28" i="4"/>
  <c r="E22" i="4"/>
  <c r="E11" i="4"/>
  <c r="E26" i="4"/>
  <c r="E10" i="4"/>
  <c r="E19" i="4"/>
  <c r="E8" i="4"/>
  <c r="G40" i="4"/>
  <c r="G32" i="4"/>
  <c r="G25" i="4"/>
  <c r="G17" i="4"/>
  <c r="G16" i="4"/>
  <c r="G14" i="4"/>
  <c r="G13" i="4"/>
  <c r="G9" i="4"/>
  <c r="G39" i="4"/>
  <c r="G38" i="4"/>
  <c r="G31" i="4"/>
  <c r="G29" i="4"/>
  <c r="G23" i="4"/>
  <c r="G12" i="4"/>
  <c r="G22" i="4"/>
  <c r="G37" i="4"/>
  <c r="G28" i="4"/>
  <c r="G11" i="4"/>
  <c r="I7" i="4"/>
  <c r="G26" i="4"/>
  <c r="G21" i="4"/>
  <c r="G10" i="4"/>
  <c r="G33" i="4"/>
  <c r="G20" i="4"/>
  <c r="E24" i="4"/>
  <c r="C30" i="4"/>
  <c r="B7" i="4"/>
  <c r="E35" i="4"/>
  <c r="G24" i="4"/>
  <c r="E36" i="4"/>
  <c r="G8" i="4"/>
  <c r="C37" i="4" l="1"/>
  <c r="C22" i="4"/>
  <c r="C26" i="4"/>
  <c r="C21" i="4"/>
  <c r="C18" i="4"/>
  <c r="C10" i="4"/>
  <c r="C33" i="4"/>
  <c r="C25" i="4"/>
  <c r="C20" i="4"/>
  <c r="C9" i="4"/>
  <c r="C40" i="4"/>
  <c r="C17" i="4"/>
  <c r="C16" i="4"/>
  <c r="C13" i="4"/>
  <c r="C38" i="4"/>
  <c r="C29" i="4"/>
  <c r="C23" i="4"/>
  <c r="C12" i="4"/>
  <c r="C28" i="4"/>
  <c r="C14" i="4"/>
  <c r="C11" i="4"/>
  <c r="C36" i="4"/>
  <c r="C19" i="4"/>
  <c r="C35" i="4"/>
  <c r="C24" i="4"/>
  <c r="H7" i="4"/>
  <c r="B52" i="3" l="1"/>
  <c r="B29" i="3"/>
  <c r="F17" i="3"/>
  <c r="D17" i="3"/>
  <c r="B17" i="3"/>
  <c r="B15" i="3"/>
  <c r="F29" i="3"/>
  <c r="D29" i="3"/>
  <c r="H29" i="3" l="1"/>
  <c r="I29" i="3"/>
  <c r="I17" i="3"/>
  <c r="H17" i="3"/>
  <c r="F24" i="3"/>
  <c r="F19" i="3"/>
  <c r="D31" i="3"/>
  <c r="D24" i="3"/>
  <c r="D19" i="3"/>
  <c r="D6" i="3"/>
  <c r="I24" i="3" l="1"/>
  <c r="I19" i="3"/>
  <c r="B24" i="3"/>
  <c r="B19" i="3"/>
  <c r="H19" i="3" s="1"/>
  <c r="H24" i="3" l="1"/>
  <c r="F52" i="3"/>
  <c r="D52" i="3"/>
  <c r="F40" i="3"/>
  <c r="D40" i="3"/>
  <c r="B40" i="3"/>
  <c r="F37" i="3"/>
  <c r="D37" i="3"/>
  <c r="B37" i="3"/>
  <c r="F31" i="3"/>
  <c r="B31" i="3"/>
  <c r="F15" i="3"/>
  <c r="D15" i="3"/>
  <c r="F6" i="3"/>
  <c r="B6" i="3"/>
  <c r="I15" i="3" l="1"/>
  <c r="H15" i="3"/>
  <c r="H40" i="3"/>
  <c r="I40" i="3"/>
  <c r="H37" i="3"/>
  <c r="I37" i="3"/>
  <c r="I6" i="3"/>
  <c r="H6" i="3"/>
  <c r="I31" i="3"/>
  <c r="H31" i="3"/>
  <c r="I52" i="3"/>
  <c r="H52" i="3"/>
  <c r="B5" i="3"/>
  <c r="C50" i="3" s="1"/>
  <c r="D5" i="3"/>
  <c r="F5" i="3"/>
  <c r="G54" i="3" l="1"/>
  <c r="G50" i="3"/>
  <c r="E54" i="3"/>
  <c r="E50" i="3"/>
  <c r="C52" i="3"/>
  <c r="C29" i="3"/>
  <c r="C17" i="3"/>
  <c r="C15" i="3"/>
  <c r="C24" i="3"/>
  <c r="C40" i="3"/>
  <c r="C31" i="3"/>
  <c r="C37" i="3"/>
  <c r="E6" i="3"/>
  <c r="E40" i="3"/>
  <c r="E24" i="3"/>
  <c r="E45" i="3"/>
  <c r="E29" i="3"/>
  <c r="E17" i="3"/>
  <c r="E31" i="3"/>
  <c r="E52" i="3"/>
  <c r="E37" i="3"/>
  <c r="E19" i="3"/>
  <c r="E15" i="3"/>
  <c r="G40" i="3"/>
  <c r="G31" i="3"/>
  <c r="G24" i="3"/>
  <c r="G17" i="3"/>
  <c r="G37" i="3"/>
  <c r="G19" i="3"/>
  <c r="G52" i="3"/>
  <c r="G45" i="3"/>
  <c r="G29" i="3"/>
  <c r="G15" i="3"/>
  <c r="G6" i="3"/>
  <c r="C45" i="3"/>
  <c r="C19" i="3"/>
  <c r="C6" i="3"/>
  <c r="I5" i="3"/>
  <c r="H5" i="3"/>
  <c r="C5" i="3" l="1"/>
  <c r="E5" i="3"/>
  <c r="G5" i="3"/>
</calcChain>
</file>

<file path=xl/sharedStrings.xml><?xml version="1.0" encoding="utf-8"?>
<sst xmlns="http://schemas.openxmlformats.org/spreadsheetml/2006/main" count="179" uniqueCount="131">
  <si>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</si>
  <si>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</si>
  <si>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</si>
  <si>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</si>
  <si>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</si>
  <si>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</si>
  <si>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</si>
  <si>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</si>
  <si>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</si>
  <si>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</si>
  <si>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</si>
  <si>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</si>
  <si>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</si>
  <si>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</si>
  <si>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</si>
  <si>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</si>
  <si>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</si>
  <si>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</si>
  <si>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</si>
  <si>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</si>
  <si>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</si>
  <si>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</si>
  <si>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</si>
  <si>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</si>
  <si>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</si>
  <si>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</si>
  <si>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</si>
  <si>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</si>
  <si>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</si>
  <si>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</si>
  <si>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</si>
  <si>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</si>
  <si>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</si>
  <si>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</si>
  <si>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</si>
  <si>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</si>
  <si>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</si>
  <si>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</si>
  <si>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</si>
  <si>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</si>
  <si>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</si>
  <si>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</si>
  <si>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</si>
  <si>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</si>
  <si>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</si>
  <si>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</si>
  <si>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</si>
  <si>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</si>
  <si>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</si>
  <si>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</si>
  <si>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</si>
  <si>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</si>
  <si>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</si>
  <si>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</si>
  <si>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</si>
  <si>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</si>
  <si>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</si>
  <si>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</si>
  <si>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</si>
  <si>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</si>
  <si>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</si>
  <si>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</si>
  <si>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</si>
  <si>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</si>
  <si>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</si>
  <si>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</si>
  <si>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</si>
  <si>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</si>
  <si>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</si>
  <si>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</si>
  <si>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</si>
  <si>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</si>
  <si>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</si>
  <si>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</si>
  <si>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</si>
  <si>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</si>
  <si>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</si>
  <si>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</si>
  <si>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</si>
  <si>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</si>
  <si>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</si>
  <si>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</si>
  <si>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</si>
  <si>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</si>
  <si>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</si>
  <si>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</si>
  <si>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</si>
  <si>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</si>
  <si>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</si>
  <si>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</si>
  <si>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</si>
  <si>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</si>
  <si>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</si>
  <si>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</si>
  <si>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</si>
  <si>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</si>
  <si>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</si>
  <si>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</si>
  <si>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</si>
  <si>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</si>
  <si>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</si>
  <si>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</si>
  <si>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</si>
  <si>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</si>
  <si>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</si>
  <si>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</si>
  <si>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</si>
  <si>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</si>
  <si>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</si>
  <si>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</si>
  <si>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</si>
  <si>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</si>
  <si>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</si>
  <si>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</si>
  <si>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</si>
  <si>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</si>
  <si>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</si>
  <si>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</si>
  <si>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</si>
  <si>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Факт на 01.07.2022 отчетный год</t>
  </si>
  <si>
    <t>Информация об исполнении консолидированного бюджета Кемского муниципального района за 1 полугодие 2023 года</t>
  </si>
  <si>
    <t>Факт на 01.07.2022 (отчетный) год</t>
  </si>
  <si>
    <t>План на 2023 год по состоянию на 01.07.2023 (текущий) год</t>
  </si>
  <si>
    <t>Факт на 01.07.2023 (текущий) год</t>
  </si>
  <si>
    <t>- доходы от уплаты акцизов на нефтепродукты</t>
  </si>
  <si>
    <t>в 7,67 раза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</si>
  <si>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</si>
  <si>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Функционирование высшего должностного лица субъекта Российской Федерации и муниципального образования</t>
  </si>
  <si>
    <t>План на 2023год по состоянию на 01.07.2023 (текущий ) год</t>
  </si>
  <si>
    <t xml:space="preserve"> </t>
  </si>
  <si>
    <t>Другие вопросы в области физической культуры и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</si>
</sst>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/>
    <xf numFmtId="3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3" fillId="0" borderId="0" xfId="0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O11" sqref="O11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34" t="s">
        <v>120</v>
      </c>
      <c r="B1" s="35"/>
      <c r="C1" s="35"/>
      <c r="D1" s="35"/>
      <c r="E1" s="35"/>
      <c r="F1" s="35"/>
      <c r="G1" s="35"/>
      <c r="H1" s="35"/>
      <c r="I1" s="35"/>
    </row>
    <row r="3" spans="1:9" ht="14.25" x14ac:dyDescent="0.2">
      <c r="A3" s="33" t="s">
        <v>104</v>
      </c>
      <c r="B3" s="33"/>
      <c r="C3" s="33"/>
      <c r="D3" s="33"/>
      <c r="E3" s="33"/>
      <c r="F3" s="33"/>
      <c r="G3" s="33"/>
      <c r="H3" s="33"/>
      <c r="I3" s="33"/>
    </row>
    <row r="4" spans="1:9" ht="15" x14ac:dyDescent="0.25">
      <c r="I4" s="2" t="s">
        <v>84</v>
      </c>
    </row>
    <row r="5" spans="1:9" ht="71.25" x14ac:dyDescent="0.2">
      <c r="A5" s="3" t="s">
        <v>0</v>
      </c>
      <c r="B5" s="3" t="s">
        <v>121</v>
      </c>
      <c r="C5" s="3" t="s">
        <v>1</v>
      </c>
      <c r="D5" s="3" t="s">
        <v>122</v>
      </c>
      <c r="E5" s="3" t="s">
        <v>2</v>
      </c>
      <c r="F5" s="3" t="s">
        <v>123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6" customFormat="1" ht="14.25" x14ac:dyDescent="0.2">
      <c r="A7" s="14" t="s">
        <v>40</v>
      </c>
      <c r="B7" s="15">
        <f>B8+B35</f>
        <v>365541.69999999995</v>
      </c>
      <c r="C7" s="15">
        <v>100</v>
      </c>
      <c r="D7" s="15">
        <f>D8+D35</f>
        <v>781016.2</v>
      </c>
      <c r="E7" s="15">
        <v>100</v>
      </c>
      <c r="F7" s="15">
        <f>F8+F35</f>
        <v>446517.5</v>
      </c>
      <c r="G7" s="15">
        <v>100</v>
      </c>
      <c r="H7" s="15">
        <f>F7/B7*100-100</f>
        <v>22.152274282250175</v>
      </c>
      <c r="I7" s="15">
        <f>F7/D7*100</f>
        <v>57.171349326684904</v>
      </c>
    </row>
    <row r="8" spans="1:9" ht="30" x14ac:dyDescent="0.25">
      <c r="A8" s="11" t="s">
        <v>14</v>
      </c>
      <c r="B8" s="13">
        <f>B9+B11+B14+B19+B23+B24+B29+B31+B32+B33+B34</f>
        <v>171381.9</v>
      </c>
      <c r="C8" s="13">
        <v>48</v>
      </c>
      <c r="D8" s="13">
        <f>D9+D11+D14+D19+D23+D24+D29+D31+D32+D33+D34</f>
        <v>380447.99999999994</v>
      </c>
      <c r="E8" s="13">
        <f>D8*100/D7</f>
        <v>48.711921724542968</v>
      </c>
      <c r="F8" s="13">
        <f>F9+F11+F14+F19+F23+F24+F29+F31+F32+F33+F34</f>
        <v>237786.2</v>
      </c>
      <c r="G8" s="13">
        <f>F8*100/F7</f>
        <v>53.253500702660027</v>
      </c>
      <c r="H8" s="13">
        <f>F8/B8*100-100</f>
        <v>38.746390371445301</v>
      </c>
      <c r="I8" s="13">
        <f>F8/D8*100</f>
        <v>62.501629657666768</v>
      </c>
    </row>
    <row r="9" spans="1:9" ht="15" x14ac:dyDescent="0.25">
      <c r="A9" s="11" t="s">
        <v>15</v>
      </c>
      <c r="B9" s="13">
        <v>105799</v>
      </c>
      <c r="C9" s="13">
        <f>B9*100/B7</f>
        <v>28.943072705521701</v>
      </c>
      <c r="D9" s="13">
        <v>234902</v>
      </c>
      <c r="E9" s="13">
        <f>D9*100/D7</f>
        <v>30.076456800768028</v>
      </c>
      <c r="F9" s="13">
        <v>157857</v>
      </c>
      <c r="G9" s="13">
        <f>F9*100/F7</f>
        <v>35.352925697201115</v>
      </c>
      <c r="H9" s="13">
        <f>F9/B9*100-100</f>
        <v>49.204623862229312</v>
      </c>
      <c r="I9" s="13">
        <f>F9/D9*100</f>
        <v>67.20121582617432</v>
      </c>
    </row>
    <row r="10" spans="1:9" ht="15" x14ac:dyDescent="0.25">
      <c r="A10" s="11" t="s">
        <v>16</v>
      </c>
      <c r="B10" s="13">
        <v>105799</v>
      </c>
      <c r="C10" s="13">
        <f>B10*100/B7</f>
        <v>28.943072705521701</v>
      </c>
      <c r="D10" s="13">
        <v>234902</v>
      </c>
      <c r="E10" s="13">
        <f>D10*100/D7</f>
        <v>30.076456800768028</v>
      </c>
      <c r="F10" s="13">
        <v>157857</v>
      </c>
      <c r="G10" s="13">
        <f>F10*100/F7</f>
        <v>35.352925697201115</v>
      </c>
      <c r="H10" s="13">
        <f>F10/B10*100-100</f>
        <v>49.204623862229312</v>
      </c>
      <c r="I10" s="13">
        <f>F10/D10*100</f>
        <v>67.20121582617432</v>
      </c>
    </row>
    <row r="11" spans="1:9" ht="60" x14ac:dyDescent="0.25">
      <c r="A11" s="11" t="s">
        <v>17</v>
      </c>
      <c r="B11" s="13">
        <v>3591</v>
      </c>
      <c r="C11" s="13">
        <f>B11*100/B7</f>
        <v>0.98237766033259688</v>
      </c>
      <c r="D11" s="13">
        <v>8097.5</v>
      </c>
      <c r="E11" s="13">
        <f>D11*100/D7</f>
        <v>1.0367902740045598</v>
      </c>
      <c r="F11" s="13">
        <v>3568.6</v>
      </c>
      <c r="G11" s="13">
        <f>F11*100/F7</f>
        <v>0.79920719792617312</v>
      </c>
      <c r="H11" s="13">
        <f t="shared" ref="H11:H18" si="0">F11/B11*100-100</f>
        <v>-0.62378167641325888</v>
      </c>
      <c r="I11" s="13">
        <f>F11/D11*100</f>
        <v>44.070392096326025</v>
      </c>
    </row>
    <row r="12" spans="1:9" ht="30" x14ac:dyDescent="0.25">
      <c r="A12" s="11" t="s">
        <v>18</v>
      </c>
      <c r="B12" s="13">
        <v>3591</v>
      </c>
      <c r="C12" s="13">
        <f>B12*100/B7</f>
        <v>0.98237766033259688</v>
      </c>
      <c r="D12" s="13">
        <v>8097.5</v>
      </c>
      <c r="E12" s="13">
        <f>D12*100/D7</f>
        <v>1.0367902740045598</v>
      </c>
      <c r="F12" s="13">
        <v>3568.6</v>
      </c>
      <c r="G12" s="13">
        <f>F12*100/F7</f>
        <v>0.79920719792617312</v>
      </c>
      <c r="H12" s="13">
        <f t="shared" si="0"/>
        <v>-0.62378167641325888</v>
      </c>
      <c r="I12" s="13">
        <f t="shared" ref="I12:I40" si="1">F12/D12*100</f>
        <v>44.070392096326025</v>
      </c>
    </row>
    <row r="13" spans="1:9" ht="30" x14ac:dyDescent="0.25">
      <c r="A13" s="11" t="s">
        <v>124</v>
      </c>
      <c r="B13" s="13">
        <v>3591</v>
      </c>
      <c r="C13" s="13">
        <f>B13*100/B7</f>
        <v>0.98237766033259688</v>
      </c>
      <c r="D13" s="13">
        <v>8097.5</v>
      </c>
      <c r="E13" s="13">
        <f>D13*100/D7</f>
        <v>1.0367902740045598</v>
      </c>
      <c r="F13" s="13">
        <v>3568.6</v>
      </c>
      <c r="G13" s="13">
        <f>F13*100/F7</f>
        <v>0.79920719792617312</v>
      </c>
      <c r="H13" s="13">
        <f t="shared" si="0"/>
        <v>-0.62378167641325888</v>
      </c>
      <c r="I13" s="13">
        <f t="shared" si="1"/>
        <v>44.070392096326025</v>
      </c>
    </row>
    <row r="14" spans="1:9" ht="30" x14ac:dyDescent="0.25">
      <c r="A14" s="11" t="s">
        <v>20</v>
      </c>
      <c r="B14" s="13">
        <f>B15+B16+B17+B18</f>
        <v>48653.5</v>
      </c>
      <c r="C14" s="13">
        <f>B14*100/B7</f>
        <v>13.309972569477027</v>
      </c>
      <c r="D14" s="13">
        <f>D15+D16+D17+D18</f>
        <v>94226</v>
      </c>
      <c r="E14" s="13">
        <f>D14*100/D7</f>
        <v>12.064538482044291</v>
      </c>
      <c r="F14" s="13">
        <f>F15+F16+F17+F18</f>
        <v>54162.1</v>
      </c>
      <c r="G14" s="13">
        <f>F14*100/F7</f>
        <v>12.129894125090281</v>
      </c>
      <c r="H14" s="13">
        <f t="shared" si="0"/>
        <v>11.322104267935501</v>
      </c>
      <c r="I14" s="13">
        <f t="shared" si="1"/>
        <v>57.481056184068095</v>
      </c>
    </row>
    <row r="15" spans="1:9" ht="15" x14ac:dyDescent="0.25">
      <c r="A15" s="11" t="s">
        <v>107</v>
      </c>
      <c r="B15" s="13">
        <v>971.4</v>
      </c>
      <c r="C15" s="13"/>
      <c r="D15" s="13">
        <v>1906</v>
      </c>
      <c r="E15" s="13">
        <f>D15*100/D8</f>
        <v>0.50098830852048115</v>
      </c>
      <c r="F15" s="13">
        <v>1054.3</v>
      </c>
      <c r="G15" s="13">
        <f>F15*100/F8</f>
        <v>0.44338149144063027</v>
      </c>
      <c r="H15" s="13"/>
      <c r="I15" s="13">
        <f t="shared" si="1"/>
        <v>55.314795383001048</v>
      </c>
    </row>
    <row r="16" spans="1:9" ht="15" x14ac:dyDescent="0.25">
      <c r="A16" s="11" t="s">
        <v>85</v>
      </c>
      <c r="B16" s="13">
        <v>-71.2</v>
      </c>
      <c r="C16" s="13">
        <f>B16*100/B7</f>
        <v>-1.9477941914698108E-2</v>
      </c>
      <c r="D16" s="13">
        <v>0</v>
      </c>
      <c r="E16" s="13">
        <f>D16*100/D7</f>
        <v>0</v>
      </c>
      <c r="F16" s="13">
        <v>-60.4</v>
      </c>
      <c r="G16" s="13">
        <f>F16*100/F7</f>
        <v>-1.3526905440436264E-2</v>
      </c>
      <c r="H16" s="13">
        <f t="shared" si="0"/>
        <v>-15.168539325842701</v>
      </c>
      <c r="I16" s="13" t="s">
        <v>108</v>
      </c>
    </row>
    <row r="17" spans="1:9" ht="15" x14ac:dyDescent="0.25">
      <c r="A17" s="11" t="s">
        <v>21</v>
      </c>
      <c r="B17" s="13">
        <v>47112.5</v>
      </c>
      <c r="C17" s="13">
        <f>B17*100/B7</f>
        <v>12.888406438991778</v>
      </c>
      <c r="D17" s="13">
        <v>91300</v>
      </c>
      <c r="E17" s="13">
        <f>D17*100/D7</f>
        <v>11.689898365744527</v>
      </c>
      <c r="F17" s="13">
        <v>52601.1</v>
      </c>
      <c r="G17" s="13">
        <f>F17*100/F7</f>
        <v>11.780299764286955</v>
      </c>
      <c r="H17" s="13">
        <f t="shared" si="0"/>
        <v>11.649986733881661</v>
      </c>
      <c r="I17" s="13">
        <f t="shared" si="1"/>
        <v>57.613472070098567</v>
      </c>
    </row>
    <row r="18" spans="1:9" ht="15" x14ac:dyDescent="0.25">
      <c r="A18" s="11" t="s">
        <v>86</v>
      </c>
      <c r="B18" s="13">
        <v>640.79999999999995</v>
      </c>
      <c r="C18" s="13">
        <f>B18*100/B7</f>
        <v>0.17530147723228295</v>
      </c>
      <c r="D18" s="13">
        <v>1020</v>
      </c>
      <c r="E18" s="13">
        <v>0</v>
      </c>
      <c r="F18" s="13">
        <v>567.1</v>
      </c>
      <c r="G18" s="13">
        <v>0</v>
      </c>
      <c r="H18" s="13">
        <f t="shared" si="0"/>
        <v>-11.501248439450677</v>
      </c>
      <c r="I18" s="13">
        <f t="shared" si="1"/>
        <v>55.598039215686278</v>
      </c>
    </row>
    <row r="19" spans="1:9" ht="15" x14ac:dyDescent="0.25">
      <c r="A19" s="11" t="s">
        <v>23</v>
      </c>
      <c r="B19" s="13">
        <f>B20+B21+B22</f>
        <v>1258.2</v>
      </c>
      <c r="C19" s="13">
        <f>B19*100/B7</f>
        <v>0.3442014960263084</v>
      </c>
      <c r="D19" s="13">
        <f>D20+D21+D22</f>
        <v>7368.6</v>
      </c>
      <c r="E19" s="13">
        <f>D19*100/D7</f>
        <v>0.94346314455449198</v>
      </c>
      <c r="F19" s="13">
        <f>F20+F21+F22</f>
        <v>1642.5</v>
      </c>
      <c r="G19" s="13">
        <f>F19*100/F7</f>
        <v>0.36784672493239345</v>
      </c>
      <c r="H19" s="13">
        <f>F19/B19*100-100</f>
        <v>30.543633762517885</v>
      </c>
      <c r="I19" s="13">
        <f t="shared" si="1"/>
        <v>22.290530087126452</v>
      </c>
    </row>
    <row r="20" spans="1:9" ht="15" x14ac:dyDescent="0.25">
      <c r="A20" s="11" t="s">
        <v>87</v>
      </c>
      <c r="B20" s="13">
        <v>826.7</v>
      </c>
      <c r="C20" s="13">
        <f>B20*100/B7</f>
        <v>0.22615750815843996</v>
      </c>
      <c r="D20" s="13">
        <v>5288</v>
      </c>
      <c r="E20" s="13">
        <f>D20*100/D7</f>
        <v>0.67706662166546616</v>
      </c>
      <c r="F20" s="13">
        <v>150.5</v>
      </c>
      <c r="G20" s="13">
        <f>F20*100/F7</f>
        <v>3.3705285907047314E-2</v>
      </c>
      <c r="H20" s="13">
        <f t="shared" ref="H20:H23" si="2">F20/B20*100-100</f>
        <v>-81.795088907705335</v>
      </c>
      <c r="I20" s="13">
        <f t="shared" si="1"/>
        <v>2.8460665658093798</v>
      </c>
    </row>
    <row r="21" spans="1:9" ht="15" x14ac:dyDescent="0.25">
      <c r="A21" s="11" t="s">
        <v>88</v>
      </c>
      <c r="B21" s="13">
        <v>385.3</v>
      </c>
      <c r="C21" s="13">
        <f>B21*100/B7</f>
        <v>0.10540521095130871</v>
      </c>
      <c r="D21" s="13">
        <v>1410.6</v>
      </c>
      <c r="E21" s="13">
        <f>D21*100/D7</f>
        <v>0.18061085032551183</v>
      </c>
      <c r="F21" s="13">
        <v>1420.3</v>
      </c>
      <c r="G21" s="13">
        <f>F21*100/F7</f>
        <v>0.31808383769953025</v>
      </c>
      <c r="H21" s="13">
        <f t="shared" si="2"/>
        <v>268.6218531014793</v>
      </c>
      <c r="I21" s="13">
        <f t="shared" si="1"/>
        <v>100.68765064511555</v>
      </c>
    </row>
    <row r="22" spans="1:9" ht="15" x14ac:dyDescent="0.25">
      <c r="A22" s="11" t="s">
        <v>89</v>
      </c>
      <c r="B22" s="13">
        <v>46.2</v>
      </c>
      <c r="C22" s="13">
        <f>B22*100/B7</f>
        <v>1.2638776916559727E-2</v>
      </c>
      <c r="D22" s="13">
        <v>670</v>
      </c>
      <c r="E22" s="13">
        <f>D22*100/D7</f>
        <v>8.5785672563514048E-2</v>
      </c>
      <c r="F22" s="13">
        <v>71.7</v>
      </c>
      <c r="G22" s="13">
        <f>F22*100/F7</f>
        <v>1.6057601325815896E-2</v>
      </c>
      <c r="H22" s="13">
        <f t="shared" si="2"/>
        <v>55.194805194805184</v>
      </c>
      <c r="I22" s="13">
        <f t="shared" si="1"/>
        <v>10.701492537313433</v>
      </c>
    </row>
    <row r="23" spans="1:9" ht="15" x14ac:dyDescent="0.25">
      <c r="A23" s="11" t="s">
        <v>24</v>
      </c>
      <c r="B23" s="13">
        <v>1123.3</v>
      </c>
      <c r="C23" s="13">
        <f>B23*100/B7</f>
        <v>0.30729736169635369</v>
      </c>
      <c r="D23" s="13">
        <v>2400</v>
      </c>
      <c r="E23" s="13">
        <f>D23*100/D7</f>
        <v>0.30729196142154286</v>
      </c>
      <c r="F23" s="13">
        <v>1452.5</v>
      </c>
      <c r="G23" s="13">
        <f>F23*100/F7</f>
        <v>0.32529520119592176</v>
      </c>
      <c r="H23" s="13">
        <f t="shared" si="2"/>
        <v>29.306507611501814</v>
      </c>
      <c r="I23" s="13">
        <f t="shared" si="1"/>
        <v>60.520833333333336</v>
      </c>
    </row>
    <row r="24" spans="1:9" ht="60" x14ac:dyDescent="0.25">
      <c r="A24" s="11" t="s">
        <v>90</v>
      </c>
      <c r="B24" s="13">
        <f>B25+B26+B27+B28</f>
        <v>5071.8</v>
      </c>
      <c r="C24" s="13">
        <f>B24*100/B7</f>
        <v>1.3874750815023296</v>
      </c>
      <c r="D24" s="13">
        <f>D25+D26+D27+D28</f>
        <v>12560.3</v>
      </c>
      <c r="E24" s="13">
        <f>D24*100/D7</f>
        <v>1.6081996762679187</v>
      </c>
      <c r="F24" s="13">
        <f>F25+F26+F27+F28</f>
        <v>5796.2</v>
      </c>
      <c r="G24" s="13">
        <f>F24*100/F7</f>
        <v>1.2980902204280906</v>
      </c>
      <c r="H24" s="13">
        <f>F24/B24*100-100</f>
        <v>14.282897590598992</v>
      </c>
      <c r="I24" s="13">
        <f t="shared" si="1"/>
        <v>46.146986935025438</v>
      </c>
    </row>
    <row r="25" spans="1:9" ht="30" x14ac:dyDescent="0.25">
      <c r="A25" s="11" t="s">
        <v>91</v>
      </c>
      <c r="B25" s="13">
        <v>1708</v>
      </c>
      <c r="C25" s="13">
        <f>B25*100/B7</f>
        <v>0.46725175267281416</v>
      </c>
      <c r="D25" s="13">
        <v>4343.7</v>
      </c>
      <c r="E25" s="13">
        <f>D25*100/D7</f>
        <v>0.55616003867781494</v>
      </c>
      <c r="F25" s="13">
        <v>1701.1</v>
      </c>
      <c r="G25" s="13">
        <f>F25*100/F7</f>
        <v>0.38097051067427368</v>
      </c>
      <c r="H25" s="13">
        <f>F25/B25*100-100</f>
        <v>-0.4039812646370109</v>
      </c>
      <c r="I25" s="13">
        <f t="shared" si="1"/>
        <v>39.162465179455303</v>
      </c>
    </row>
    <row r="26" spans="1:9" ht="15" x14ac:dyDescent="0.25">
      <c r="A26" s="11" t="s">
        <v>92</v>
      </c>
      <c r="B26" s="13">
        <v>1259.3</v>
      </c>
      <c r="C26" s="13">
        <f>B26*100/B7</f>
        <v>0.34450241928622649</v>
      </c>
      <c r="D26" s="13">
        <v>3037.9</v>
      </c>
      <c r="E26" s="13">
        <f>D26*100/D7</f>
        <v>0.3889676040010438</v>
      </c>
      <c r="F26" s="13">
        <v>1645.4</v>
      </c>
      <c r="G26" s="13">
        <f>F26*100/F7</f>
        <v>0.36849619555784485</v>
      </c>
      <c r="H26" s="13">
        <f>F26/B26*100-100</f>
        <v>30.659890415310088</v>
      </c>
      <c r="I26" s="13">
        <f t="shared" si="1"/>
        <v>54.162414826031146</v>
      </c>
    </row>
    <row r="27" spans="1:9" ht="30" x14ac:dyDescent="0.25">
      <c r="A27" s="11" t="s">
        <v>93</v>
      </c>
      <c r="B27" s="13">
        <v>121.5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 t="s">
        <v>108</v>
      </c>
      <c r="I27" s="13" t="s">
        <v>108</v>
      </c>
    </row>
    <row r="28" spans="1:9" ht="30" x14ac:dyDescent="0.25">
      <c r="A28" s="11" t="s">
        <v>94</v>
      </c>
      <c r="B28" s="13">
        <v>1983</v>
      </c>
      <c r="C28" s="13">
        <f>B28*100/B7</f>
        <v>0.54248256765233627</v>
      </c>
      <c r="D28" s="13">
        <v>5178.7</v>
      </c>
      <c r="E28" s="13">
        <f>D28*100/D7</f>
        <v>0.66307203358906008</v>
      </c>
      <c r="F28" s="13">
        <v>2449.6999999999998</v>
      </c>
      <c r="G28" s="13">
        <f>F28*100/F7</f>
        <v>0.54862351419597211</v>
      </c>
      <c r="H28" s="13">
        <f t="shared" ref="H28:H33" si="3">F28/B28*100-100</f>
        <v>23.535047907211279</v>
      </c>
      <c r="I28" s="13">
        <f t="shared" si="1"/>
        <v>47.303377295460244</v>
      </c>
    </row>
    <row r="29" spans="1:9" ht="30" x14ac:dyDescent="0.25">
      <c r="A29" s="11" t="s">
        <v>25</v>
      </c>
      <c r="B29" s="13">
        <v>690</v>
      </c>
      <c r="C29" s="13">
        <f>B29*100/B7</f>
        <v>0.1887609539486193</v>
      </c>
      <c r="D29" s="13">
        <v>903</v>
      </c>
      <c r="E29" s="13">
        <f>D29*100/D7</f>
        <v>0.1156186004848555</v>
      </c>
      <c r="F29" s="13">
        <v>312.7</v>
      </c>
      <c r="G29" s="13">
        <f>F29*100/F7</f>
        <v>7.0030849854708949E-2</v>
      </c>
      <c r="H29" s="13">
        <f t="shared" si="3"/>
        <v>-54.681159420289852</v>
      </c>
      <c r="I29" s="13">
        <f t="shared" si="1"/>
        <v>34.629014396456256</v>
      </c>
    </row>
    <row r="30" spans="1:9" ht="30" x14ac:dyDescent="0.25">
      <c r="A30" s="11" t="s">
        <v>26</v>
      </c>
      <c r="B30" s="13">
        <v>690</v>
      </c>
      <c r="C30" s="13">
        <f>B30*100/B8</f>
        <v>0.4026096104664495</v>
      </c>
      <c r="D30" s="13">
        <v>903</v>
      </c>
      <c r="E30" s="13">
        <v>0</v>
      </c>
      <c r="F30" s="13">
        <v>312.7</v>
      </c>
      <c r="G30" s="13">
        <v>0</v>
      </c>
      <c r="H30" s="13">
        <f t="shared" si="3"/>
        <v>-54.681159420289852</v>
      </c>
      <c r="I30" s="13">
        <f t="shared" si="1"/>
        <v>34.629014396456256</v>
      </c>
    </row>
    <row r="31" spans="1:9" ht="60" x14ac:dyDescent="0.25">
      <c r="A31" s="11" t="s">
        <v>27</v>
      </c>
      <c r="B31" s="13">
        <v>3935.6</v>
      </c>
      <c r="C31" s="13">
        <f>B31*100/B9</f>
        <v>3.719883930850008</v>
      </c>
      <c r="D31" s="13">
        <v>15267.1</v>
      </c>
      <c r="E31" s="13">
        <f>D31*100/D7</f>
        <v>1.9547737934245155</v>
      </c>
      <c r="F31" s="13">
        <v>9690.4</v>
      </c>
      <c r="G31" s="13">
        <f>F31*100/F7</f>
        <v>2.1702172927152912</v>
      </c>
      <c r="H31" s="13">
        <f t="shared" si="3"/>
        <v>146.22420977741641</v>
      </c>
      <c r="I31" s="13">
        <f t="shared" si="1"/>
        <v>63.472434188549229</v>
      </c>
    </row>
    <row r="32" spans="1:9" ht="45" x14ac:dyDescent="0.25">
      <c r="A32" s="11" t="s">
        <v>28</v>
      </c>
      <c r="B32" s="13">
        <v>300.5</v>
      </c>
      <c r="C32" s="13">
        <f>B32*100/B10</f>
        <v>0.28402914961389047</v>
      </c>
      <c r="D32" s="13">
        <v>3596.9</v>
      </c>
      <c r="E32" s="13">
        <f>D32*100/D7</f>
        <v>0.46054102334881147</v>
      </c>
      <c r="F32" s="13">
        <v>2308.8000000000002</v>
      </c>
      <c r="G32" s="13">
        <f>F32*100/F7</f>
        <v>0.51706820001455711</v>
      </c>
      <c r="H32" s="13" t="s">
        <v>125</v>
      </c>
      <c r="I32" s="13">
        <f t="shared" si="1"/>
        <v>64.1886068559037</v>
      </c>
    </row>
    <row r="33" spans="1:9" ht="30" x14ac:dyDescent="0.25">
      <c r="A33" s="11" t="s">
        <v>29</v>
      </c>
      <c r="B33" s="13">
        <v>516.5</v>
      </c>
      <c r="C33" s="13">
        <f>B33*100/B7</f>
        <v>0.14129714886153893</v>
      </c>
      <c r="D33" s="13">
        <v>988.8</v>
      </c>
      <c r="E33" s="13">
        <f>D33*100/D7</f>
        <v>0.12660428810567567</v>
      </c>
      <c r="F33" s="13">
        <v>1022</v>
      </c>
      <c r="G33" s="13">
        <f>F33*100/F7</f>
        <v>0.22888240662460038</v>
      </c>
      <c r="H33" s="13">
        <f t="shared" si="3"/>
        <v>97.870280735721195</v>
      </c>
      <c r="I33" s="13">
        <f t="shared" si="1"/>
        <v>103.35760517799353</v>
      </c>
    </row>
    <row r="34" spans="1:9" ht="15" x14ac:dyDescent="0.25">
      <c r="A34" s="11" t="s">
        <v>30</v>
      </c>
      <c r="B34" s="13">
        <v>442.5</v>
      </c>
      <c r="C34" s="13">
        <v>0</v>
      </c>
      <c r="D34" s="13">
        <v>137.80000000000001</v>
      </c>
      <c r="E34" s="13">
        <v>0</v>
      </c>
      <c r="F34" s="13">
        <v>-26.6</v>
      </c>
      <c r="G34" s="13" t="s">
        <v>19</v>
      </c>
      <c r="H34" s="13"/>
      <c r="I34" s="13">
        <f t="shared" si="1"/>
        <v>-19.303338171262698</v>
      </c>
    </row>
    <row r="35" spans="1:9" ht="28.5" x14ac:dyDescent="0.2">
      <c r="A35" s="14" t="s">
        <v>31</v>
      </c>
      <c r="B35" s="13">
        <f>B36+B45</f>
        <v>194159.8</v>
      </c>
      <c r="C35" s="13">
        <f>B35*100/B7</f>
        <v>53.115636328221932</v>
      </c>
      <c r="D35" s="31">
        <f>D36+D45</f>
        <v>400568.2</v>
      </c>
      <c r="E35" s="13">
        <f>D35*100/D7</f>
        <v>51.288078275457032</v>
      </c>
      <c r="F35" s="31">
        <f>F36+F45+F41</f>
        <v>208731.29999999996</v>
      </c>
      <c r="G35" s="13">
        <f>F35*100/F7</f>
        <v>46.746499297339959</v>
      </c>
      <c r="H35" s="13">
        <f t="shared" ref="H35:H40" si="4">F35/B35*100-100</f>
        <v>7.5049006024934073</v>
      </c>
      <c r="I35" s="13">
        <f t="shared" si="1"/>
        <v>52.108804443288292</v>
      </c>
    </row>
    <row r="36" spans="1:9" ht="60" x14ac:dyDescent="0.25">
      <c r="A36" s="11" t="s">
        <v>32</v>
      </c>
      <c r="B36" s="13">
        <f>B37+B38+B39+B40</f>
        <v>195589.8</v>
      </c>
      <c r="C36" s="13">
        <f>B36*100/B7</f>
        <v>53.506836566115446</v>
      </c>
      <c r="D36" s="31">
        <f>D37+D38+D39+D40</f>
        <v>403406.2</v>
      </c>
      <c r="E36" s="13">
        <f>D36*100/D7</f>
        <v>51.651451019838007</v>
      </c>
      <c r="F36" s="31">
        <f>F37+F38+F39+F40</f>
        <v>210717.19999999998</v>
      </c>
      <c r="G36" s="13">
        <f>F36*100/F7</f>
        <v>47.191252302541336</v>
      </c>
      <c r="H36" s="13">
        <f t="shared" si="4"/>
        <v>7.7342479004528712</v>
      </c>
      <c r="I36" s="13">
        <f t="shared" si="1"/>
        <v>52.234497139607662</v>
      </c>
    </row>
    <row r="37" spans="1:9" ht="45" x14ac:dyDescent="0.25">
      <c r="A37" s="11" t="s">
        <v>33</v>
      </c>
      <c r="B37" s="13">
        <v>12382.2</v>
      </c>
      <c r="C37" s="13">
        <f>B37*100/B7</f>
        <v>3.3873563535979621</v>
      </c>
      <c r="D37" s="13">
        <v>4596</v>
      </c>
      <c r="E37" s="13">
        <f>D37*100/D7</f>
        <v>0.58846410612225464</v>
      </c>
      <c r="F37" s="13">
        <v>2298</v>
      </c>
      <c r="G37" s="13">
        <f>F37*100/F7</f>
        <v>0.51464948182322079</v>
      </c>
      <c r="H37" s="13">
        <f t="shared" si="4"/>
        <v>-81.441100935213456</v>
      </c>
      <c r="I37" s="13">
        <f t="shared" si="1"/>
        <v>50</v>
      </c>
    </row>
    <row r="38" spans="1:9" ht="45" x14ac:dyDescent="0.25">
      <c r="A38" s="11" t="s">
        <v>34</v>
      </c>
      <c r="B38" s="13">
        <v>14032.6</v>
      </c>
      <c r="C38" s="13">
        <f>B38*100/B7</f>
        <v>3.8388506701150655</v>
      </c>
      <c r="D38" s="13">
        <v>49722.9</v>
      </c>
      <c r="E38" s="13">
        <f>D38*100/D7</f>
        <v>6.3664364452363476</v>
      </c>
      <c r="F38" s="13">
        <v>19906.400000000001</v>
      </c>
      <c r="G38" s="13">
        <f>F38*100/F7</f>
        <v>4.4581455374089485</v>
      </c>
      <c r="H38" s="13">
        <f t="shared" si="4"/>
        <v>41.858244373815268</v>
      </c>
      <c r="I38" s="13">
        <f t="shared" si="1"/>
        <v>40.034672153072329</v>
      </c>
    </row>
    <row r="39" spans="1:9" ht="45" x14ac:dyDescent="0.25">
      <c r="A39" s="11" t="s">
        <v>35</v>
      </c>
      <c r="B39" s="13">
        <v>159739</v>
      </c>
      <c r="C39" s="13">
        <v>7</v>
      </c>
      <c r="D39" s="13">
        <v>328495.2</v>
      </c>
      <c r="E39" s="13">
        <f>D39*100/D7</f>
        <v>42.059972635650837</v>
      </c>
      <c r="F39" s="13">
        <v>179131</v>
      </c>
      <c r="G39" s="13">
        <f>F39*100/F7</f>
        <v>40.117352623357426</v>
      </c>
      <c r="H39" s="13">
        <f t="shared" si="4"/>
        <v>12.139803053731384</v>
      </c>
      <c r="I39" s="13">
        <f t="shared" si="1"/>
        <v>54.530781576108268</v>
      </c>
    </row>
    <row r="40" spans="1:9" ht="15" x14ac:dyDescent="0.25">
      <c r="A40" s="11" t="s">
        <v>36</v>
      </c>
      <c r="B40" s="13">
        <v>9436</v>
      </c>
      <c r="C40" s="13">
        <f>B40*100/B7</f>
        <v>2.5813744368973501</v>
      </c>
      <c r="D40" s="13">
        <v>20592.099999999999</v>
      </c>
      <c r="E40" s="13">
        <f>D40*100/D7</f>
        <v>2.6365778328285634</v>
      </c>
      <c r="F40" s="13">
        <v>9381.7999999999993</v>
      </c>
      <c r="G40" s="13">
        <f>F40*100/F7</f>
        <v>2.1011046599517376</v>
      </c>
      <c r="H40" s="13">
        <f t="shared" si="4"/>
        <v>-0.57439593047902804</v>
      </c>
      <c r="I40" s="13">
        <f t="shared" si="1"/>
        <v>45.56019055851516</v>
      </c>
    </row>
    <row r="41" spans="1:9" ht="78" customHeight="1" x14ac:dyDescent="0.25">
      <c r="A41" s="11" t="s">
        <v>126</v>
      </c>
      <c r="B41" s="13">
        <v>0</v>
      </c>
      <c r="C41" s="13" t="s">
        <v>108</v>
      </c>
      <c r="D41" s="13">
        <v>0</v>
      </c>
      <c r="E41" s="13" t="s">
        <v>108</v>
      </c>
      <c r="F41" s="13">
        <v>-28.7</v>
      </c>
      <c r="G41" s="13" t="s">
        <v>108</v>
      </c>
      <c r="H41" s="13" t="s">
        <v>108</v>
      </c>
      <c r="I41" s="13" t="s">
        <v>108</v>
      </c>
    </row>
    <row r="42" spans="1:9" ht="45" x14ac:dyDescent="0.25">
      <c r="A42" s="11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32"/>
      <c r="I42" s="13"/>
    </row>
    <row r="43" spans="1:9" ht="30" x14ac:dyDescent="0.25">
      <c r="A43" s="11" t="s">
        <v>37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/>
      <c r="I43" s="13"/>
    </row>
    <row r="44" spans="1:9" ht="60" x14ac:dyDescent="0.25">
      <c r="A44" s="11" t="s">
        <v>38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32"/>
      <c r="I44" s="32"/>
    </row>
    <row r="45" spans="1:9" ht="30" x14ac:dyDescent="0.25">
      <c r="A45" s="11" t="s">
        <v>39</v>
      </c>
      <c r="B45" s="13">
        <v>-1430</v>
      </c>
      <c r="C45" s="13" t="s">
        <v>19</v>
      </c>
      <c r="D45" s="13">
        <v>-2838</v>
      </c>
      <c r="E45" s="13" t="s">
        <v>19</v>
      </c>
      <c r="F45" s="13">
        <v>-1957.2</v>
      </c>
      <c r="G45" s="13" t="s">
        <v>19</v>
      </c>
      <c r="H45" s="13">
        <f t="shared" ref="H45" si="5">F45/B45*100-100</f>
        <v>36.867132867132881</v>
      </c>
      <c r="I45" s="13">
        <f t="shared" ref="I45" si="6">F45/D45*100</f>
        <v>68.964059196617328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P7" sqref="P7"/>
    </sheetView>
  </sheetViews>
  <sheetFormatPr defaultRowHeight="12.75" x14ac:dyDescent="0.2"/>
  <cols>
    <col min="1" max="1" width="38.42578125" style="46" customWidth="1"/>
    <col min="2" max="2" width="14.5703125" style="27" customWidth="1"/>
    <col min="3" max="3" width="12.140625" style="17" customWidth="1"/>
    <col min="4" max="4" width="17.28515625" style="43" customWidth="1"/>
    <col min="5" max="5" width="13.7109375" style="17" customWidth="1"/>
    <col min="6" max="6" width="16.5703125" style="43" customWidth="1"/>
    <col min="7" max="7" width="13.42578125" style="17" customWidth="1"/>
    <col min="8" max="8" width="14.7109375" style="17" customWidth="1"/>
    <col min="9" max="9" width="14" style="17" customWidth="1"/>
    <col min="10" max="16384" width="9.140625" style="17"/>
  </cols>
  <sheetData>
    <row r="1" spans="1:11" ht="14.25" x14ac:dyDescent="0.2">
      <c r="A1" s="36" t="s">
        <v>105</v>
      </c>
      <c r="B1" s="36"/>
      <c r="C1" s="36"/>
      <c r="D1" s="36"/>
      <c r="E1" s="36"/>
      <c r="F1" s="36"/>
      <c r="G1" s="36"/>
      <c r="H1" s="36"/>
      <c r="I1" s="36"/>
    </row>
    <row r="2" spans="1:11" ht="27" customHeight="1" x14ac:dyDescent="0.25">
      <c r="A2" s="44"/>
      <c r="B2" s="18"/>
      <c r="C2" s="19"/>
      <c r="D2" s="39"/>
      <c r="E2" s="19"/>
      <c r="F2" s="39"/>
      <c r="G2" s="19"/>
      <c r="H2" s="19"/>
      <c r="I2" s="20" t="s">
        <v>96</v>
      </c>
    </row>
    <row r="3" spans="1:11" ht="68.25" customHeight="1" x14ac:dyDescent="0.2">
      <c r="A3" s="40" t="s">
        <v>0</v>
      </c>
      <c r="B3" s="22" t="s">
        <v>119</v>
      </c>
      <c r="C3" s="21" t="s">
        <v>97</v>
      </c>
      <c r="D3" s="40" t="s">
        <v>128</v>
      </c>
      <c r="E3" s="21" t="s">
        <v>98</v>
      </c>
      <c r="F3" s="40" t="s">
        <v>123</v>
      </c>
      <c r="G3" s="21" t="s">
        <v>98</v>
      </c>
      <c r="H3" s="21" t="s">
        <v>3</v>
      </c>
      <c r="I3" s="21" t="s">
        <v>99</v>
      </c>
      <c r="K3" s="48"/>
    </row>
    <row r="4" spans="1:11" ht="15" x14ac:dyDescent="0.25">
      <c r="A4" s="45">
        <v>1</v>
      </c>
      <c r="B4" s="23">
        <v>2</v>
      </c>
      <c r="C4" s="24">
        <v>3</v>
      </c>
      <c r="D4" s="41">
        <v>4</v>
      </c>
      <c r="E4" s="24">
        <v>5</v>
      </c>
      <c r="F4" s="41">
        <v>6</v>
      </c>
      <c r="G4" s="24">
        <v>7</v>
      </c>
      <c r="H4" s="24">
        <v>8</v>
      </c>
      <c r="I4" s="24">
        <v>9</v>
      </c>
    </row>
    <row r="5" spans="1:11" ht="15" x14ac:dyDescent="0.2">
      <c r="A5" s="29" t="s">
        <v>100</v>
      </c>
      <c r="B5" s="28">
        <f>SUM(B6+B15+B17+B19+B24+B29+B31+B37+B40+B45+B50+B52+B54)</f>
        <v>355870.66028999997</v>
      </c>
      <c r="C5" s="25">
        <f>SUM(C6:C53)</f>
        <v>100</v>
      </c>
      <c r="D5" s="42">
        <f>SUM(D6+D15+D17+D19+D24+D29+D31+D37+D40+D45+D52+D54)</f>
        <v>851281.45845000003</v>
      </c>
      <c r="E5" s="25">
        <f>SUM(E6:E56)</f>
        <v>100</v>
      </c>
      <c r="F5" s="42">
        <f>SUM(F6+F15+F17+F19+F24+F29+F31+F37+F40+F45+F52+F54)</f>
        <v>428497.63465999998</v>
      </c>
      <c r="G5" s="26">
        <f>SUM(G6:G56)</f>
        <v>100</v>
      </c>
      <c r="H5" s="26">
        <f>F5/B5*100-100</f>
        <v>20.408250095924203</v>
      </c>
      <c r="I5" s="26">
        <f>F5/D5*100</f>
        <v>50.335600570955904</v>
      </c>
    </row>
    <row r="6" spans="1:11" ht="30" x14ac:dyDescent="0.2">
      <c r="A6" s="29" t="s">
        <v>41</v>
      </c>
      <c r="B6" s="28">
        <f>SUM(B7:B14)</f>
        <v>34925.52968</v>
      </c>
      <c r="C6" s="25">
        <f>B6*100/B5</f>
        <v>9.8141076456089671</v>
      </c>
      <c r="D6" s="42">
        <f>SUM(D7:D14)</f>
        <v>96387.194799999997</v>
      </c>
      <c r="E6" s="25">
        <f>D6*100/D5</f>
        <v>11.322600045289404</v>
      </c>
      <c r="F6" s="42">
        <f>SUM(F7:F14)</f>
        <v>41143.496780000001</v>
      </c>
      <c r="G6" s="26">
        <f>F6*100/F5</f>
        <v>9.6018025426549052</v>
      </c>
      <c r="H6" s="26">
        <f t="shared" ref="H6:H53" si="0">F6/B6*100-100</f>
        <v>17.803501212354405</v>
      </c>
      <c r="I6" s="26">
        <f t="shared" ref="I6:I56" si="1">F6/D6*100</f>
        <v>42.685646019029079</v>
      </c>
    </row>
    <row r="7" spans="1:11" ht="50.25" customHeight="1" x14ac:dyDescent="0.2">
      <c r="A7" s="29" t="s">
        <v>127</v>
      </c>
      <c r="B7" s="28">
        <v>967.63300000000004</v>
      </c>
      <c r="C7" s="25"/>
      <c r="D7" s="42">
        <v>2790</v>
      </c>
      <c r="E7" s="25"/>
      <c r="F7" s="42">
        <v>1294.6645000000001</v>
      </c>
      <c r="G7" s="26"/>
      <c r="H7" s="26">
        <f t="shared" si="0"/>
        <v>33.79705942232232</v>
      </c>
      <c r="I7" s="26">
        <f t="shared" si="1"/>
        <v>46.403745519713262</v>
      </c>
    </row>
    <row r="8" spans="1:11" ht="75" x14ac:dyDescent="0.2">
      <c r="A8" s="29" t="s">
        <v>42</v>
      </c>
      <c r="B8" s="28">
        <v>1563.7859699999999</v>
      </c>
      <c r="C8" s="25"/>
      <c r="D8" s="42">
        <v>3144.7</v>
      </c>
      <c r="E8" s="25"/>
      <c r="F8" s="42">
        <v>1794.72631</v>
      </c>
      <c r="G8" s="26"/>
      <c r="H8" s="26">
        <f t="shared" si="0"/>
        <v>14.768027366302562</v>
      </c>
      <c r="I8" s="26">
        <f t="shared" si="1"/>
        <v>57.071463414634152</v>
      </c>
    </row>
    <row r="9" spans="1:11" ht="90" x14ac:dyDescent="0.2">
      <c r="A9" s="29" t="s">
        <v>43</v>
      </c>
      <c r="B9" s="28">
        <v>19578.746419999999</v>
      </c>
      <c r="C9" s="25"/>
      <c r="D9" s="42">
        <v>46190</v>
      </c>
      <c r="E9" s="25"/>
      <c r="F9" s="42">
        <v>22675.29608</v>
      </c>
      <c r="G9" s="26"/>
      <c r="H9" s="26">
        <f t="shared" si="0"/>
        <v>15.815872955159321</v>
      </c>
      <c r="I9" s="26">
        <f t="shared" si="1"/>
        <v>49.091353279930722</v>
      </c>
    </row>
    <row r="10" spans="1:11" ht="15" x14ac:dyDescent="0.2">
      <c r="A10" s="29" t="s">
        <v>44</v>
      </c>
      <c r="B10" s="28">
        <v>11.6</v>
      </c>
      <c r="C10" s="25"/>
      <c r="D10" s="42">
        <v>0.2</v>
      </c>
      <c r="E10" s="25"/>
      <c r="F10" s="42">
        <v>0.2</v>
      </c>
      <c r="G10" s="26"/>
      <c r="H10" s="26">
        <f t="shared" si="0"/>
        <v>-98.275862068965523</v>
      </c>
      <c r="I10" s="26">
        <f t="shared" si="1"/>
        <v>100</v>
      </c>
    </row>
    <row r="11" spans="1:11" ht="60" x14ac:dyDescent="0.2">
      <c r="A11" s="29" t="s">
        <v>45</v>
      </c>
      <c r="B11" s="28">
        <v>2728.0709200000001</v>
      </c>
      <c r="C11" s="25"/>
      <c r="D11" s="42">
        <v>10167.700000000001</v>
      </c>
      <c r="E11" s="25"/>
      <c r="F11" s="42">
        <v>4238.72721</v>
      </c>
      <c r="G11" s="26"/>
      <c r="H11" s="26">
        <f t="shared" si="0"/>
        <v>55.374524134438559</v>
      </c>
      <c r="I11" s="26">
        <f t="shared" si="1"/>
        <v>41.688161629473726</v>
      </c>
    </row>
    <row r="12" spans="1:11" ht="30" x14ac:dyDescent="0.2">
      <c r="A12" s="29" t="s">
        <v>46</v>
      </c>
      <c r="B12" s="28">
        <v>472.31099999999998</v>
      </c>
      <c r="C12" s="25"/>
      <c r="D12" s="42">
        <v>250</v>
      </c>
      <c r="E12" s="25"/>
      <c r="F12" s="42">
        <v>250</v>
      </c>
      <c r="G12" s="26"/>
      <c r="H12" s="26">
        <f t="shared" si="0"/>
        <v>-47.068774599786998</v>
      </c>
      <c r="I12" s="26">
        <f t="shared" si="1"/>
        <v>100</v>
      </c>
    </row>
    <row r="13" spans="1:11" ht="15" x14ac:dyDescent="0.2">
      <c r="A13" s="29" t="s">
        <v>47</v>
      </c>
      <c r="B13" s="28">
        <v>0</v>
      </c>
      <c r="C13" s="25"/>
      <c r="D13" s="42">
        <v>440</v>
      </c>
      <c r="E13" s="25"/>
      <c r="F13" s="42">
        <v>0</v>
      </c>
      <c r="G13" s="26"/>
      <c r="H13" s="26" t="s">
        <v>108</v>
      </c>
      <c r="I13" s="26">
        <f t="shared" si="1"/>
        <v>0</v>
      </c>
    </row>
    <row r="14" spans="1:11" ht="15" x14ac:dyDescent="0.2">
      <c r="A14" s="29" t="s">
        <v>48</v>
      </c>
      <c r="B14" s="28">
        <v>9603.3823699999994</v>
      </c>
      <c r="C14" s="25"/>
      <c r="D14" s="42">
        <v>33404.594799999999</v>
      </c>
      <c r="E14" s="25"/>
      <c r="F14" s="42">
        <v>10889.882680000001</v>
      </c>
      <c r="G14" s="26"/>
      <c r="H14" s="26">
        <f t="shared" si="0"/>
        <v>13.396324965867223</v>
      </c>
      <c r="I14" s="26">
        <f t="shared" si="1"/>
        <v>32.599954423036444</v>
      </c>
    </row>
    <row r="15" spans="1:11" ht="15" x14ac:dyDescent="0.2">
      <c r="A15" s="29" t="s">
        <v>49</v>
      </c>
      <c r="B15" s="28">
        <f>SUM(B16)</f>
        <v>179.95151999999999</v>
      </c>
      <c r="C15" s="25">
        <f>B15*100/B5</f>
        <v>5.0566551300789166E-2</v>
      </c>
      <c r="D15" s="42">
        <f>SUM(D16)</f>
        <v>701.4</v>
      </c>
      <c r="E15" s="25">
        <f>D15*100/D5</f>
        <v>8.2393430872686704E-2</v>
      </c>
      <c r="F15" s="42">
        <f>SUM(F16)</f>
        <v>173.85305</v>
      </c>
      <c r="G15" s="26">
        <f>F15*100/F5</f>
        <v>4.0572697708809335E-2</v>
      </c>
      <c r="H15" s="26">
        <f t="shared" si="0"/>
        <v>-3.3889516465323481</v>
      </c>
      <c r="I15" s="26">
        <f t="shared" si="1"/>
        <v>24.786576846307383</v>
      </c>
    </row>
    <row r="16" spans="1:11" ht="30" x14ac:dyDescent="0.2">
      <c r="A16" s="29" t="s">
        <v>50</v>
      </c>
      <c r="B16" s="28">
        <v>179.95151999999999</v>
      </c>
      <c r="C16" s="25"/>
      <c r="D16" s="42">
        <v>701.4</v>
      </c>
      <c r="E16" s="25"/>
      <c r="F16" s="42">
        <v>173.85305</v>
      </c>
      <c r="G16" s="26"/>
      <c r="H16" s="26">
        <f t="shared" si="0"/>
        <v>-3.3889516465323481</v>
      </c>
      <c r="I16" s="26">
        <f t="shared" si="1"/>
        <v>24.786576846307383</v>
      </c>
    </row>
    <row r="17" spans="1:9" ht="45" x14ac:dyDescent="0.2">
      <c r="A17" s="29" t="s">
        <v>51</v>
      </c>
      <c r="B17" s="28">
        <f>SUM(B18:B18)</f>
        <v>75</v>
      </c>
      <c r="C17" s="25">
        <f>B17*100/B5</f>
        <v>2.1075072594881044E-2</v>
      </c>
      <c r="D17" s="42">
        <f>SUM(D18:D18)</f>
        <v>2603.6</v>
      </c>
      <c r="E17" s="25">
        <f>D17*100/D5</f>
        <v>0.30584479130328929</v>
      </c>
      <c r="F17" s="42">
        <f>SUM(F18:F18)</f>
        <v>80.5</v>
      </c>
      <c r="G17" s="26">
        <f>F17*100/F5</f>
        <v>1.8786568113467961E-2</v>
      </c>
      <c r="H17" s="26">
        <f t="shared" si="0"/>
        <v>7.3333333333333286</v>
      </c>
      <c r="I17" s="26">
        <f t="shared" si="1"/>
        <v>3.0918727915194348</v>
      </c>
    </row>
    <row r="18" spans="1:9" ht="63.75" customHeight="1" x14ac:dyDescent="0.2">
      <c r="A18" s="29" t="s">
        <v>109</v>
      </c>
      <c r="B18" s="28">
        <v>75</v>
      </c>
      <c r="C18" s="25"/>
      <c r="D18" s="42">
        <v>2603.6</v>
      </c>
      <c r="E18" s="25"/>
      <c r="F18" s="42">
        <v>80.5</v>
      </c>
      <c r="G18" s="26"/>
      <c r="H18" s="26">
        <f t="shared" si="0"/>
        <v>7.3333333333333286</v>
      </c>
      <c r="I18" s="26">
        <f t="shared" si="1"/>
        <v>3.0918727915194348</v>
      </c>
    </row>
    <row r="19" spans="1:9" ht="15" x14ac:dyDescent="0.2">
      <c r="A19" s="29" t="s">
        <v>52</v>
      </c>
      <c r="B19" s="28">
        <f>SUM(B20:B23)</f>
        <v>8742.3924100000004</v>
      </c>
      <c r="C19" s="25">
        <f>B19*100/B5</f>
        <v>2.4566207292491606</v>
      </c>
      <c r="D19" s="42">
        <f>SUM(D20:D23)</f>
        <v>24751.552309999999</v>
      </c>
      <c r="E19" s="25">
        <f>D19*100/D5</f>
        <v>2.9075638925658307</v>
      </c>
      <c r="F19" s="42">
        <f>SUM(F20:F23)</f>
        <v>10015.136450000002</v>
      </c>
      <c r="G19" s="26">
        <f>F19*100/F5</f>
        <v>2.3372676159453509</v>
      </c>
      <c r="H19" s="26">
        <f t="shared" si="0"/>
        <v>14.558303726382377</v>
      </c>
      <c r="I19" s="26">
        <f t="shared" si="1"/>
        <v>40.462659976092638</v>
      </c>
    </row>
    <row r="20" spans="1:9" ht="15" x14ac:dyDescent="0.2">
      <c r="A20" s="29" t="s">
        <v>53</v>
      </c>
      <c r="B20" s="28">
        <v>0</v>
      </c>
      <c r="C20" s="25"/>
      <c r="D20" s="42">
        <v>1543.4</v>
      </c>
      <c r="E20" s="25"/>
      <c r="F20" s="42">
        <v>157.18700000000001</v>
      </c>
      <c r="G20" s="26"/>
      <c r="H20" s="26" t="s">
        <v>108</v>
      </c>
      <c r="I20" s="26">
        <f t="shared" si="1"/>
        <v>10.184462874173903</v>
      </c>
    </row>
    <row r="21" spans="1:9" ht="15" x14ac:dyDescent="0.2">
      <c r="A21" s="29" t="s">
        <v>54</v>
      </c>
      <c r="B21" s="28">
        <v>1222.8868299999999</v>
      </c>
      <c r="C21" s="25"/>
      <c r="D21" s="42">
        <v>4498</v>
      </c>
      <c r="E21" s="25"/>
      <c r="F21" s="42">
        <v>1852.71748</v>
      </c>
      <c r="G21" s="26"/>
      <c r="H21" s="26">
        <f t="shared" si="0"/>
        <v>51.503592527854778</v>
      </c>
      <c r="I21" s="26">
        <f t="shared" si="1"/>
        <v>41.189806136060469</v>
      </c>
    </row>
    <row r="22" spans="1:9" ht="15" x14ac:dyDescent="0.2">
      <c r="A22" s="29" t="s">
        <v>55</v>
      </c>
      <c r="B22" s="28">
        <v>7448.1704300000001</v>
      </c>
      <c r="C22" s="25"/>
      <c r="D22" s="42">
        <v>17680.152310000001</v>
      </c>
      <c r="E22" s="25"/>
      <c r="F22" s="42">
        <v>7946.53197</v>
      </c>
      <c r="G22" s="26"/>
      <c r="H22" s="26">
        <f t="shared" si="0"/>
        <v>6.6910598338711651</v>
      </c>
      <c r="I22" s="26">
        <f t="shared" si="1"/>
        <v>44.946060591940679</v>
      </c>
    </row>
    <row r="23" spans="1:9" ht="30" x14ac:dyDescent="0.2">
      <c r="A23" s="29" t="s">
        <v>56</v>
      </c>
      <c r="B23" s="28">
        <v>71.335149999999999</v>
      </c>
      <c r="C23" s="25"/>
      <c r="D23" s="42">
        <v>1030</v>
      </c>
      <c r="E23" s="25"/>
      <c r="F23" s="42">
        <v>58.7</v>
      </c>
      <c r="G23" s="26"/>
      <c r="H23" s="26">
        <f t="shared" si="0"/>
        <v>-17.712376016592088</v>
      </c>
      <c r="I23" s="26">
        <f t="shared" si="1"/>
        <v>5.6990291262135919</v>
      </c>
    </row>
    <row r="24" spans="1:9" ht="30" x14ac:dyDescent="0.2">
      <c r="A24" s="29" t="s">
        <v>57</v>
      </c>
      <c r="B24" s="28">
        <f>SUM(B25:B28)</f>
        <v>13987.86679</v>
      </c>
      <c r="C24" s="25">
        <f>B24*100/B5</f>
        <v>3.9306041072903422</v>
      </c>
      <c r="D24" s="42">
        <f>SUM(D25:D28)</f>
        <v>74878.953179999997</v>
      </c>
      <c r="E24" s="25">
        <f>D24*100/D5</f>
        <v>8.7960277340397415</v>
      </c>
      <c r="F24" s="42">
        <f>SUM(F25:F28)</f>
        <v>35491.476929999997</v>
      </c>
      <c r="G24" s="26">
        <f>F24*100/F5</f>
        <v>8.2827707924598979</v>
      </c>
      <c r="H24" s="26">
        <f t="shared" si="0"/>
        <v>153.73044698547633</v>
      </c>
      <c r="I24" s="26">
        <f t="shared" si="1"/>
        <v>47.398468358235128</v>
      </c>
    </row>
    <row r="25" spans="1:9" ht="15" x14ac:dyDescent="0.2">
      <c r="A25" s="29" t="s">
        <v>58</v>
      </c>
      <c r="B25" s="28">
        <v>3737.0039999999999</v>
      </c>
      <c r="C25" s="25"/>
      <c r="D25" s="42">
        <v>22427.224920000001</v>
      </c>
      <c r="E25" s="25"/>
      <c r="F25" s="42">
        <v>8247.6603200000009</v>
      </c>
      <c r="G25" s="26"/>
      <c r="H25" s="26">
        <f t="shared" si="0"/>
        <v>120.70247503080012</v>
      </c>
      <c r="I25" s="26">
        <f t="shared" si="1"/>
        <v>36.775215611472987</v>
      </c>
    </row>
    <row r="26" spans="1:9" ht="15" x14ac:dyDescent="0.2">
      <c r="A26" s="29" t="s">
        <v>59</v>
      </c>
      <c r="B26" s="28">
        <v>1745.3368</v>
      </c>
      <c r="C26" s="25"/>
      <c r="D26" s="42">
        <v>13661.44</v>
      </c>
      <c r="E26" s="25"/>
      <c r="F26" s="42">
        <v>9529.1686699999991</v>
      </c>
      <c r="G26" s="26"/>
      <c r="H26" s="26">
        <f t="shared" si="0"/>
        <v>445.97878587101343</v>
      </c>
      <c r="I26" s="26">
        <f t="shared" si="1"/>
        <v>69.752300416354345</v>
      </c>
    </row>
    <row r="27" spans="1:9" ht="15" x14ac:dyDescent="0.2">
      <c r="A27" s="29" t="s">
        <v>60</v>
      </c>
      <c r="B27" s="28">
        <v>7156.9117399999996</v>
      </c>
      <c r="C27" s="25"/>
      <c r="D27" s="42">
        <v>35263.812259999999</v>
      </c>
      <c r="E27" s="25"/>
      <c r="F27" s="42">
        <v>17036.859359999999</v>
      </c>
      <c r="G27" s="26"/>
      <c r="H27" s="26">
        <f t="shared" si="0"/>
        <v>138.04763812834167</v>
      </c>
      <c r="I27" s="26">
        <f t="shared" si="1"/>
        <v>48.312585248546803</v>
      </c>
    </row>
    <row r="28" spans="1:9" ht="30" x14ac:dyDescent="0.2">
      <c r="A28" s="29" t="s">
        <v>61</v>
      </c>
      <c r="B28" s="28">
        <v>1348.6142500000001</v>
      </c>
      <c r="C28" s="25"/>
      <c r="D28" s="42">
        <v>3526.4760000000001</v>
      </c>
      <c r="E28" s="25"/>
      <c r="F28" s="42">
        <v>677.78858000000002</v>
      </c>
      <c r="G28" s="26"/>
      <c r="H28" s="26">
        <f t="shared" si="0"/>
        <v>-49.741849457693334</v>
      </c>
      <c r="I28" s="26">
        <f t="shared" si="1"/>
        <v>19.219996960138111</v>
      </c>
    </row>
    <row r="29" spans="1:9" ht="15" x14ac:dyDescent="0.2">
      <c r="A29" s="29" t="s">
        <v>110</v>
      </c>
      <c r="B29" s="28">
        <f>SUM(B30)</f>
        <v>148.80000000000001</v>
      </c>
      <c r="C29" s="25">
        <f>B29*100/B5</f>
        <v>4.1812944028243995E-2</v>
      </c>
      <c r="D29" s="42">
        <f>SUM(D30)</f>
        <v>714.6</v>
      </c>
      <c r="E29" s="25">
        <f>D29*100/D5</f>
        <v>8.3944034362164133E-2</v>
      </c>
      <c r="F29" s="42">
        <f>SUM(F30)</f>
        <v>0</v>
      </c>
      <c r="G29" s="26">
        <f>F29*100/F5</f>
        <v>0</v>
      </c>
      <c r="H29" s="26">
        <f t="shared" si="0"/>
        <v>-100</v>
      </c>
      <c r="I29" s="26">
        <f t="shared" si="1"/>
        <v>0</v>
      </c>
    </row>
    <row r="30" spans="1:9" ht="30" x14ac:dyDescent="0.2">
      <c r="A30" s="29" t="s">
        <v>111</v>
      </c>
      <c r="B30" s="28">
        <v>148.80000000000001</v>
      </c>
      <c r="C30" s="25"/>
      <c r="D30" s="42">
        <v>714.6</v>
      </c>
      <c r="E30" s="25"/>
      <c r="F30" s="42">
        <v>0</v>
      </c>
      <c r="G30" s="26"/>
      <c r="H30" s="26">
        <f t="shared" si="0"/>
        <v>-100</v>
      </c>
      <c r="I30" s="26">
        <f t="shared" si="1"/>
        <v>0</v>
      </c>
    </row>
    <row r="31" spans="1:9" ht="15" x14ac:dyDescent="0.2">
      <c r="A31" s="29" t="s">
        <v>62</v>
      </c>
      <c r="B31" s="28">
        <f>SUM(B32:B36)</f>
        <v>244339.59997999997</v>
      </c>
      <c r="C31" s="25">
        <f>B31*100/B5</f>
        <v>68.659664098435925</v>
      </c>
      <c r="D31" s="42">
        <f>SUM(D32:D36)</f>
        <v>530104.80000000005</v>
      </c>
      <c r="E31" s="25">
        <f>D31*100/D5</f>
        <v>62.271390353691785</v>
      </c>
      <c r="F31" s="42">
        <f>SUM(F32:F36)</f>
        <v>286316.03658000001</v>
      </c>
      <c r="G31" s="26">
        <f>F31*100/F5</f>
        <v>66.818580412277697</v>
      </c>
      <c r="H31" s="26">
        <f t="shared" si="0"/>
        <v>17.179547074414444</v>
      </c>
      <c r="I31" s="26">
        <f t="shared" si="1"/>
        <v>54.01121374113194</v>
      </c>
    </row>
    <row r="32" spans="1:9" ht="15" x14ac:dyDescent="0.2">
      <c r="A32" s="29" t="s">
        <v>63</v>
      </c>
      <c r="B32" s="28">
        <v>57432.800000000003</v>
      </c>
      <c r="C32" s="25"/>
      <c r="D32" s="42">
        <v>126119</v>
      </c>
      <c r="E32" s="25"/>
      <c r="F32" s="42">
        <v>63650.345000000001</v>
      </c>
      <c r="G32" s="26"/>
      <c r="H32" s="26">
        <f t="shared" si="0"/>
        <v>10.825773773871376</v>
      </c>
      <c r="I32" s="26">
        <f t="shared" si="1"/>
        <v>50.468482147812779</v>
      </c>
    </row>
    <row r="33" spans="1:9" ht="15" x14ac:dyDescent="0.2">
      <c r="A33" s="29" t="s">
        <v>64</v>
      </c>
      <c r="B33" s="28">
        <v>155731.61588</v>
      </c>
      <c r="C33" s="25"/>
      <c r="D33" s="42">
        <v>337908.1</v>
      </c>
      <c r="E33" s="25"/>
      <c r="F33" s="42">
        <v>187259.59993999999</v>
      </c>
      <c r="G33" s="26"/>
      <c r="H33" s="26">
        <f t="shared" si="0"/>
        <v>20.245076044349332</v>
      </c>
      <c r="I33" s="26">
        <f t="shared" si="1"/>
        <v>55.417316110504601</v>
      </c>
    </row>
    <row r="34" spans="1:9" ht="15" x14ac:dyDescent="0.2">
      <c r="A34" s="29" t="s">
        <v>65</v>
      </c>
      <c r="B34" s="28">
        <v>18953.365900000001</v>
      </c>
      <c r="C34" s="25"/>
      <c r="D34" s="42">
        <v>36736.699999999997</v>
      </c>
      <c r="E34" s="25"/>
      <c r="F34" s="42">
        <v>23269.723190000001</v>
      </c>
      <c r="G34" s="26"/>
      <c r="H34" s="26">
        <f t="shared" si="0"/>
        <v>22.773565987031347</v>
      </c>
      <c r="I34" s="26">
        <f t="shared" si="1"/>
        <v>63.341898401326205</v>
      </c>
    </row>
    <row r="35" spans="1:9" ht="15" x14ac:dyDescent="0.2">
      <c r="A35" s="29" t="s">
        <v>66</v>
      </c>
      <c r="B35" s="28">
        <v>128.43133</v>
      </c>
      <c r="C35" s="25"/>
      <c r="D35" s="42">
        <v>439.7</v>
      </c>
      <c r="E35" s="25"/>
      <c r="F35" s="42">
        <v>384.59699000000001</v>
      </c>
      <c r="G35" s="26"/>
      <c r="H35" s="26">
        <f t="shared" si="0"/>
        <v>199.45729753012762</v>
      </c>
      <c r="I35" s="26">
        <f t="shared" si="1"/>
        <v>87.468044120991578</v>
      </c>
    </row>
    <row r="36" spans="1:9" ht="15" x14ac:dyDescent="0.2">
      <c r="A36" s="29" t="s">
        <v>67</v>
      </c>
      <c r="B36" s="28">
        <v>12093.38687</v>
      </c>
      <c r="C36" s="25"/>
      <c r="D36" s="42">
        <v>28901.3</v>
      </c>
      <c r="E36" s="25"/>
      <c r="F36" s="42">
        <v>11751.77146</v>
      </c>
      <c r="G36" s="26"/>
      <c r="H36" s="26">
        <f t="shared" si="0"/>
        <v>-2.824811722904883</v>
      </c>
      <c r="I36" s="26">
        <f t="shared" si="1"/>
        <v>40.661739990934663</v>
      </c>
    </row>
    <row r="37" spans="1:9" ht="15" x14ac:dyDescent="0.2">
      <c r="A37" s="29" t="s">
        <v>68</v>
      </c>
      <c r="B37" s="28">
        <f>SUM(B38:B39)</f>
        <v>30419.221990000002</v>
      </c>
      <c r="C37" s="25">
        <f>B37*100/B5</f>
        <v>8.547830822920691</v>
      </c>
      <c r="D37" s="42">
        <f>SUM(D38:D39)</f>
        <v>73949.263160000002</v>
      </c>
      <c r="E37" s="25">
        <f>D37*100/D5</f>
        <v>8.6868170833469893</v>
      </c>
      <c r="F37" s="42">
        <f>SUM(F38:F39)</f>
        <v>36382.202319999997</v>
      </c>
      <c r="G37" s="26">
        <f>F37*100/F5</f>
        <v>8.4906425093497155</v>
      </c>
      <c r="H37" s="26">
        <f t="shared" si="0"/>
        <v>19.602672060318511</v>
      </c>
      <c r="I37" s="26">
        <f t="shared" si="1"/>
        <v>49.198870638212853</v>
      </c>
    </row>
    <row r="38" spans="1:9" ht="15" x14ac:dyDescent="0.2">
      <c r="A38" s="29" t="s">
        <v>69</v>
      </c>
      <c r="B38" s="28">
        <v>26284.647840000001</v>
      </c>
      <c r="C38" s="25"/>
      <c r="D38" s="42">
        <v>64929.263160000002</v>
      </c>
      <c r="E38" s="25"/>
      <c r="F38" s="42">
        <v>32440.002519999998</v>
      </c>
      <c r="G38" s="26"/>
      <c r="H38" s="26">
        <f t="shared" si="0"/>
        <v>23.418060296903704</v>
      </c>
      <c r="I38" s="26">
        <f t="shared" si="1"/>
        <v>49.962067858464195</v>
      </c>
    </row>
    <row r="39" spans="1:9" ht="30" x14ac:dyDescent="0.2">
      <c r="A39" s="29" t="s">
        <v>101</v>
      </c>
      <c r="B39" s="28">
        <v>4134.5741500000004</v>
      </c>
      <c r="C39" s="25"/>
      <c r="D39" s="42">
        <v>9020</v>
      </c>
      <c r="E39" s="25"/>
      <c r="F39" s="42">
        <v>3942.1997999999999</v>
      </c>
      <c r="G39" s="26"/>
      <c r="H39" s="26">
        <f t="shared" si="0"/>
        <v>-4.6528213794400131</v>
      </c>
      <c r="I39" s="26">
        <f t="shared" si="1"/>
        <v>43.705097560975609</v>
      </c>
    </row>
    <row r="40" spans="1:9" ht="15" x14ac:dyDescent="0.2">
      <c r="A40" s="29" t="s">
        <v>70</v>
      </c>
      <c r="B40" s="28">
        <f>SUM(B41:B44)</f>
        <v>9820.4118299999991</v>
      </c>
      <c r="C40" s="25">
        <f>B40*100/B5</f>
        <v>2.7595452297183813</v>
      </c>
      <c r="D40" s="42">
        <f>SUM(D41:D44)</f>
        <v>23699.325000000001</v>
      </c>
      <c r="E40" s="25">
        <f>D40*100/D5</f>
        <v>2.7839587911560248</v>
      </c>
      <c r="F40" s="42">
        <f>SUM(F41:F44)</f>
        <v>9025.9064699999981</v>
      </c>
      <c r="G40" s="26">
        <f>F40*100/F5</f>
        <v>2.106407536452747</v>
      </c>
      <c r="H40" s="26">
        <f t="shared" si="0"/>
        <v>-8.0903466550445273</v>
      </c>
      <c r="I40" s="26">
        <f t="shared" si="1"/>
        <v>38.085078245899403</v>
      </c>
    </row>
    <row r="41" spans="1:9" ht="15" x14ac:dyDescent="0.2">
      <c r="A41" s="29" t="s">
        <v>71</v>
      </c>
      <c r="B41" s="28">
        <v>2112.7106100000001</v>
      </c>
      <c r="C41" s="25"/>
      <c r="D41" s="42">
        <v>4331.5</v>
      </c>
      <c r="E41" s="25"/>
      <c r="F41" s="42">
        <v>2087.0817299999999</v>
      </c>
      <c r="G41" s="26"/>
      <c r="H41" s="26">
        <f t="shared" si="0"/>
        <v>-1.2130804795835388</v>
      </c>
      <c r="I41" s="26">
        <f t="shared" si="1"/>
        <v>48.183809996536993</v>
      </c>
    </row>
    <row r="42" spans="1:9" ht="15" x14ac:dyDescent="0.2">
      <c r="A42" s="29" t="s">
        <v>72</v>
      </c>
      <c r="B42" s="28">
        <v>2227.80069</v>
      </c>
      <c r="C42" s="25"/>
      <c r="D42" s="42">
        <v>11419.125</v>
      </c>
      <c r="E42" s="25"/>
      <c r="F42" s="42">
        <v>2966.4491899999998</v>
      </c>
      <c r="G42" s="26"/>
      <c r="H42" s="26">
        <f t="shared" si="0"/>
        <v>33.155950768647955</v>
      </c>
      <c r="I42" s="26">
        <f t="shared" si="1"/>
        <v>25.977902772760608</v>
      </c>
    </row>
    <row r="43" spans="1:9" ht="15" x14ac:dyDescent="0.2">
      <c r="A43" s="29" t="s">
        <v>73</v>
      </c>
      <c r="B43" s="28">
        <v>4802.9639500000003</v>
      </c>
      <c r="C43" s="25"/>
      <c r="D43" s="42">
        <v>6526.3</v>
      </c>
      <c r="E43" s="25"/>
      <c r="F43" s="42">
        <v>3656.6407800000002</v>
      </c>
      <c r="G43" s="26"/>
      <c r="H43" s="26">
        <f t="shared" si="0"/>
        <v>-23.866995087481342</v>
      </c>
      <c r="I43" s="26">
        <f t="shared" si="1"/>
        <v>56.02930879671483</v>
      </c>
    </row>
    <row r="44" spans="1:9" ht="30" x14ac:dyDescent="0.2">
      <c r="A44" s="29" t="s">
        <v>74</v>
      </c>
      <c r="B44" s="28">
        <v>676.93658000000005</v>
      </c>
      <c r="C44" s="25"/>
      <c r="D44" s="42">
        <v>1422.4</v>
      </c>
      <c r="E44" s="25"/>
      <c r="F44" s="42">
        <v>315.73477000000003</v>
      </c>
      <c r="G44" s="26"/>
      <c r="H44" s="26">
        <f t="shared" si="0"/>
        <v>-53.358293918759713</v>
      </c>
      <c r="I44" s="26">
        <f t="shared" si="1"/>
        <v>22.197326349831272</v>
      </c>
    </row>
    <row r="45" spans="1:9" ht="15" x14ac:dyDescent="0.2">
      <c r="A45" s="29" t="s">
        <v>75</v>
      </c>
      <c r="B45" s="28">
        <f>SUM(B46:B49)</f>
        <v>8992.6764000000003</v>
      </c>
      <c r="C45" s="25">
        <f>B45*100/B5</f>
        <v>2.5269507726969804</v>
      </c>
      <c r="D45" s="42">
        <f>SUM(D46:D49)</f>
        <v>15074.77</v>
      </c>
      <c r="E45" s="25">
        <f>D45*100/D5</f>
        <v>1.770832648868907</v>
      </c>
      <c r="F45" s="42">
        <f>SUM(F46:F49)</f>
        <v>6870.0545799999991</v>
      </c>
      <c r="G45" s="26">
        <f>F45*100/F5</f>
        <v>1.6032887988871118</v>
      </c>
      <c r="H45" s="26">
        <f t="shared" si="0"/>
        <v>-23.60389416436692</v>
      </c>
      <c r="I45" s="26">
        <f t="shared" si="1"/>
        <v>45.573196672320698</v>
      </c>
    </row>
    <row r="46" spans="1:9" ht="15" x14ac:dyDescent="0.2">
      <c r="A46" s="29" t="s">
        <v>117</v>
      </c>
      <c r="B46" s="28">
        <v>3880.8472999999999</v>
      </c>
      <c r="C46" s="25"/>
      <c r="D46" s="42">
        <v>12321.2</v>
      </c>
      <c r="E46" s="25"/>
      <c r="F46" s="42">
        <v>6454.8558999999996</v>
      </c>
      <c r="G46" s="26"/>
      <c r="H46" s="26">
        <f t="shared" si="0"/>
        <v>66.325943821597917</v>
      </c>
      <c r="I46" s="26">
        <f t="shared" si="1"/>
        <v>52.388208129078329</v>
      </c>
    </row>
    <row r="47" spans="1:9" ht="15" x14ac:dyDescent="0.2">
      <c r="A47" s="29" t="s">
        <v>76</v>
      </c>
      <c r="B47" s="28">
        <v>2500</v>
      </c>
      <c r="C47" s="25"/>
      <c r="D47" s="42">
        <v>598.57000000000005</v>
      </c>
      <c r="E47" s="25"/>
      <c r="F47" s="42">
        <v>0</v>
      </c>
      <c r="G47" s="26"/>
      <c r="H47" s="26">
        <f t="shared" si="0"/>
        <v>-100</v>
      </c>
      <c r="I47" s="26">
        <f t="shared" si="1"/>
        <v>0</v>
      </c>
    </row>
    <row r="48" spans="1:9" ht="15" x14ac:dyDescent="0.2">
      <c r="A48" s="29" t="s">
        <v>112</v>
      </c>
      <c r="B48" s="28">
        <v>2611.8290999999999</v>
      </c>
      <c r="C48" s="25"/>
      <c r="D48" s="42">
        <v>2125</v>
      </c>
      <c r="E48" s="25"/>
      <c r="F48" s="42">
        <v>385.31297999999998</v>
      </c>
      <c r="G48" s="26"/>
      <c r="H48" s="26">
        <f t="shared" si="0"/>
        <v>-85.247389272138818</v>
      </c>
      <c r="I48" s="26">
        <f t="shared" si="1"/>
        <v>18.132375529411764</v>
      </c>
    </row>
    <row r="49" spans="1:9" ht="30" x14ac:dyDescent="0.2">
      <c r="A49" s="29" t="s">
        <v>130</v>
      </c>
      <c r="B49" s="28">
        <v>0</v>
      </c>
      <c r="C49" s="25"/>
      <c r="D49" s="42">
        <v>30</v>
      </c>
      <c r="E49" s="25"/>
      <c r="F49" s="42">
        <v>29.8857</v>
      </c>
      <c r="G49" s="26"/>
      <c r="H49" s="26" t="s">
        <v>108</v>
      </c>
      <c r="I49" s="26">
        <f t="shared" si="1"/>
        <v>99.619</v>
      </c>
    </row>
    <row r="50" spans="1:9" ht="30" hidden="1" x14ac:dyDescent="0.2">
      <c r="A50" s="29" t="s">
        <v>115</v>
      </c>
      <c r="B50" s="28">
        <f>SUM(B51)</f>
        <v>0</v>
      </c>
      <c r="C50" s="25">
        <f>B50*100/B5</f>
        <v>0</v>
      </c>
      <c r="D50" s="42">
        <f>SUM(D51)</f>
        <v>0</v>
      </c>
      <c r="E50" s="25">
        <f>D50*100/D5</f>
        <v>0</v>
      </c>
      <c r="F50" s="42">
        <f>SUM(F51)</f>
        <v>0</v>
      </c>
      <c r="G50" s="26">
        <f>F50*100/F5</f>
        <v>0</v>
      </c>
      <c r="H50" s="26" t="s">
        <v>108</v>
      </c>
      <c r="I50" s="26" t="s">
        <v>108</v>
      </c>
    </row>
    <row r="51" spans="1:9" ht="15" hidden="1" x14ac:dyDescent="0.2">
      <c r="A51" s="29" t="s">
        <v>116</v>
      </c>
      <c r="B51" s="28">
        <v>0</v>
      </c>
      <c r="C51" s="25"/>
      <c r="D51" s="42">
        <v>0</v>
      </c>
      <c r="E51" s="25"/>
      <c r="F51" s="42">
        <v>0</v>
      </c>
      <c r="G51" s="26"/>
      <c r="H51" s="26" t="s">
        <v>108</v>
      </c>
      <c r="I51" s="26" t="s">
        <v>108</v>
      </c>
    </row>
    <row r="52" spans="1:9" ht="45" x14ac:dyDescent="0.2">
      <c r="A52" s="29" t="s">
        <v>77</v>
      </c>
      <c r="B52" s="28">
        <f>SUM(B53)</f>
        <v>4239.2096899999997</v>
      </c>
      <c r="C52" s="25">
        <f>B52*100/B5</f>
        <v>1.1912220261556421</v>
      </c>
      <c r="D52" s="42">
        <f>SUM(D53)</f>
        <v>8416</v>
      </c>
      <c r="E52" s="25">
        <f>D52*100/D5</f>
        <v>0.98862719450318126</v>
      </c>
      <c r="F52" s="42">
        <f>SUM(F53)</f>
        <v>2998.9715000000001</v>
      </c>
      <c r="G52" s="26">
        <f>F52*100/F5</f>
        <v>0.6998805261503005</v>
      </c>
      <c r="H52" s="26">
        <f t="shared" si="0"/>
        <v>-29.256353912514285</v>
      </c>
      <c r="I52" s="26">
        <f t="shared" si="1"/>
        <v>35.634167062737646</v>
      </c>
    </row>
    <row r="53" spans="1:9" ht="30" x14ac:dyDescent="0.2">
      <c r="A53" s="29" t="s">
        <v>102</v>
      </c>
      <c r="B53" s="28">
        <v>4239.2096899999997</v>
      </c>
      <c r="C53" s="25"/>
      <c r="D53" s="42">
        <v>8416</v>
      </c>
      <c r="E53" s="25"/>
      <c r="F53" s="42">
        <v>2998.9715000000001</v>
      </c>
      <c r="G53" s="26"/>
      <c r="H53" s="26">
        <f t="shared" si="0"/>
        <v>-29.256353912514285</v>
      </c>
      <c r="I53" s="26">
        <f t="shared" si="1"/>
        <v>35.634167062737646</v>
      </c>
    </row>
    <row r="54" spans="1:9" ht="60" hidden="1" x14ac:dyDescent="0.2">
      <c r="A54" s="47" t="s">
        <v>113</v>
      </c>
      <c r="B54" s="28">
        <f>SUM(B55:B56)</f>
        <v>0</v>
      </c>
      <c r="C54" s="25">
        <v>1</v>
      </c>
      <c r="D54" s="42">
        <f>SUM(D55:D56)</f>
        <v>0</v>
      </c>
      <c r="E54" s="25">
        <f>D54*100/D5</f>
        <v>0</v>
      </c>
      <c r="F54" s="42">
        <f>SUM(F55:F56)</f>
        <v>0</v>
      </c>
      <c r="G54" s="26">
        <f>F54*100/F5</f>
        <v>0</v>
      </c>
      <c r="H54" s="26" t="e">
        <f t="shared" ref="H54:H55" si="2">F54/B54*100-100</f>
        <v>#DIV/0!</v>
      </c>
      <c r="I54" s="26" t="e">
        <f t="shared" si="1"/>
        <v>#DIV/0!</v>
      </c>
    </row>
    <row r="55" spans="1:9" ht="60" hidden="1" x14ac:dyDescent="0.2">
      <c r="A55" s="29" t="s">
        <v>118</v>
      </c>
      <c r="B55" s="28" t="s">
        <v>129</v>
      </c>
      <c r="C55" s="25"/>
      <c r="D55" s="42" t="s">
        <v>129</v>
      </c>
      <c r="E55" s="25"/>
      <c r="F55" s="42" t="s">
        <v>129</v>
      </c>
      <c r="G55" s="26"/>
      <c r="H55" s="26" t="e">
        <f t="shared" si="2"/>
        <v>#VALUE!</v>
      </c>
      <c r="I55" s="26" t="e">
        <f t="shared" si="1"/>
        <v>#VALUE!</v>
      </c>
    </row>
    <row r="56" spans="1:9" ht="30" hidden="1" x14ac:dyDescent="0.2">
      <c r="A56" s="29" t="s">
        <v>114</v>
      </c>
      <c r="B56" s="28" t="s">
        <v>129</v>
      </c>
      <c r="C56" s="25"/>
      <c r="D56" s="42" t="s">
        <v>129</v>
      </c>
      <c r="E56" s="25"/>
      <c r="F56" s="42" t="s">
        <v>129</v>
      </c>
      <c r="G56" s="26"/>
      <c r="H56" s="26" t="s">
        <v>22</v>
      </c>
      <c r="I56" s="26" t="e">
        <f t="shared" si="1"/>
        <v>#VALUE!</v>
      </c>
    </row>
    <row r="57" spans="1:9" ht="30" x14ac:dyDescent="0.2">
      <c r="A57" s="29" t="s">
        <v>103</v>
      </c>
      <c r="B57" s="28">
        <v>672</v>
      </c>
      <c r="C57" s="25"/>
      <c r="D57" s="42">
        <v>0</v>
      </c>
      <c r="E57" s="25"/>
      <c r="F57" s="42">
        <v>0</v>
      </c>
      <c r="G57" s="26"/>
      <c r="H57" s="26" t="s">
        <v>108</v>
      </c>
      <c r="I57" s="26" t="s">
        <v>108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17" sqref="E17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4.25" x14ac:dyDescent="0.2">
      <c r="A1" s="37" t="s">
        <v>106</v>
      </c>
      <c r="B1" s="38"/>
      <c r="C1" s="38"/>
      <c r="D1" s="38"/>
      <c r="E1" s="38"/>
      <c r="F1" s="38"/>
      <c r="G1" s="38"/>
      <c r="H1" s="38"/>
      <c r="I1" s="38"/>
    </row>
    <row r="2" spans="1:9" ht="15" x14ac:dyDescent="0.25">
      <c r="A2" s="30"/>
      <c r="B2" s="30"/>
      <c r="C2" s="30"/>
      <c r="D2" s="30"/>
      <c r="E2" s="30"/>
      <c r="F2" s="30"/>
      <c r="G2" s="30"/>
      <c r="H2" s="30"/>
      <c r="I2" s="2" t="s">
        <v>84</v>
      </c>
    </row>
    <row r="3" spans="1:9" ht="71.25" x14ac:dyDescent="0.2">
      <c r="A3" s="3" t="s">
        <v>0</v>
      </c>
      <c r="B3" s="3" t="s">
        <v>121</v>
      </c>
      <c r="C3" s="3" t="s">
        <v>1</v>
      </c>
      <c r="D3" s="3" t="s">
        <v>122</v>
      </c>
      <c r="E3" s="3" t="s">
        <v>2</v>
      </c>
      <c r="F3" s="3" t="s">
        <v>123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83</v>
      </c>
      <c r="B5" s="6">
        <v>-10807</v>
      </c>
      <c r="C5" s="6"/>
      <c r="D5" s="6">
        <v>56902.3</v>
      </c>
      <c r="E5" s="6"/>
      <c r="F5" s="6">
        <v>-21146.9</v>
      </c>
      <c r="G5" s="6"/>
      <c r="H5" s="6"/>
      <c r="I5" s="6"/>
    </row>
    <row r="6" spans="1:9" ht="60" x14ac:dyDescent="0.25">
      <c r="A6" s="7" t="s">
        <v>78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79</v>
      </c>
      <c r="B7" s="10">
        <v>-7804</v>
      </c>
      <c r="C7" s="10"/>
      <c r="D7" s="10">
        <v>25000</v>
      </c>
      <c r="E7" s="10"/>
      <c r="F7" s="10">
        <v>25000</v>
      </c>
      <c r="G7" s="10"/>
      <c r="H7" s="10"/>
      <c r="I7" s="10"/>
    </row>
    <row r="8" spans="1:9" ht="45" x14ac:dyDescent="0.25">
      <c r="A8" s="11" t="s">
        <v>80</v>
      </c>
      <c r="B8" s="12">
        <v>-700</v>
      </c>
      <c r="C8" s="12"/>
      <c r="D8" s="12">
        <v>0</v>
      </c>
      <c r="E8" s="12"/>
      <c r="F8" s="12">
        <v>0</v>
      </c>
      <c r="G8" s="12"/>
      <c r="H8" s="12"/>
      <c r="I8" s="12"/>
    </row>
    <row r="9" spans="1:9" ht="30" x14ac:dyDescent="0.25">
      <c r="A9" s="11" t="s">
        <v>81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82</v>
      </c>
      <c r="B10" s="12">
        <v>-2303</v>
      </c>
      <c r="C10" s="12"/>
      <c r="D10" s="12">
        <v>31902.3</v>
      </c>
      <c r="E10" s="12"/>
      <c r="F10" s="12">
        <v>-46146.9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2023-07-21T09:32:32Z</dcterms:modified>
</cp:coreProperties>
</file>