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0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7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5" i="3"/>
  <c r="I56" i="3"/>
  <c r="I57" i="3"/>
  <c r="I58" i="3"/>
  <c r="I59" i="3"/>
  <c r="I60" i="3"/>
  <c r="I61" i="3"/>
  <c r="I62" i="3"/>
  <c r="I63" i="3"/>
  <c r="I64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H6" i="3"/>
  <c r="H7" i="3"/>
  <c r="H8" i="3"/>
  <c r="H9" i="3"/>
  <c r="H10" i="3"/>
  <c r="H1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0" i="3"/>
  <c r="H41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3" i="3"/>
  <c r="H64" i="3"/>
  <c r="H65" i="3"/>
  <c r="H66" i="3"/>
  <c r="H68" i="3"/>
  <c r="H69" i="3"/>
  <c r="H70" i="3"/>
  <c r="H71" i="3"/>
  <c r="H72" i="3"/>
  <c r="H73" i="3"/>
  <c r="H74" i="3"/>
  <c r="H75" i="3"/>
  <c r="H76" i="3"/>
  <c r="H77" i="3"/>
  <c r="H79" i="3"/>
  <c r="H80" i="3"/>
  <c r="H81" i="3"/>
  <c r="H82" i="3"/>
  <c r="H83" i="3"/>
  <c r="H84" i="3"/>
  <c r="H87" i="3"/>
  <c r="H88" i="3"/>
  <c r="H91" i="3"/>
  <c r="H94" i="3"/>
  <c r="H95" i="3"/>
  <c r="H96" i="3"/>
  <c r="H97" i="3"/>
  <c r="H98" i="3"/>
  <c r="H99" i="3"/>
  <c r="H100" i="3"/>
  <c r="H101" i="3"/>
  <c r="H102" i="3"/>
  <c r="H103" i="3"/>
  <c r="H104" i="3"/>
  <c r="H107" i="3"/>
  <c r="H108" i="3"/>
  <c r="H109" i="3"/>
  <c r="H110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F76" i="3"/>
  <c r="D76" i="3"/>
  <c r="F64" i="3"/>
  <c r="D64" i="3"/>
  <c r="B64" i="3"/>
  <c r="B42" i="3" l="1"/>
  <c r="F37" i="3"/>
  <c r="F42" i="3"/>
  <c r="D42" i="3"/>
  <c r="F44" i="3"/>
  <c r="D44" i="3"/>
  <c r="D37" i="3" s="1"/>
  <c r="D22" i="3"/>
  <c r="B76" i="3" l="1"/>
  <c r="D53" i="3"/>
  <c r="F53" i="3"/>
  <c r="B53" i="3"/>
  <c r="B50" i="3" s="1"/>
  <c r="F22" i="3" l="1"/>
  <c r="B22" i="3"/>
  <c r="D100" i="3" l="1"/>
  <c r="D75" i="3" l="1"/>
  <c r="F28" i="3" l="1"/>
  <c r="D28" i="3"/>
  <c r="B28" i="3"/>
  <c r="B109" i="3" l="1"/>
  <c r="B108" i="3" s="1"/>
  <c r="F100" i="3"/>
  <c r="F75" i="3" s="1"/>
  <c r="B100" i="3"/>
  <c r="B75" i="3" l="1"/>
  <c r="D109" i="3"/>
  <c r="D108" i="3" s="1"/>
  <c r="F109" i="3"/>
  <c r="F59" i="3"/>
  <c r="D59" i="3"/>
  <c r="F38" i="3"/>
  <c r="F108" i="3" l="1"/>
  <c r="F9" i="3"/>
  <c r="D9" i="3"/>
  <c r="B9" i="3" l="1"/>
  <c r="B59" i="3"/>
  <c r="F35" i="3"/>
  <c r="D35" i="3"/>
  <c r="B35" i="3"/>
  <c r="F61" i="3"/>
  <c r="B61" i="3"/>
  <c r="D61" i="3"/>
  <c r="B72" i="3" l="1"/>
  <c r="B69" i="3"/>
  <c r="B63" i="3"/>
  <c r="B57" i="3"/>
  <c r="B55" i="3"/>
  <c r="B51" i="3"/>
  <c r="B48" i="3"/>
  <c r="B44" i="3"/>
  <c r="B38" i="3"/>
  <c r="B31" i="3"/>
  <c r="B17" i="3"/>
  <c r="B13" i="3"/>
  <c r="F48" i="3"/>
  <c r="F31" i="3"/>
  <c r="F72" i="3"/>
  <c r="F69" i="3"/>
  <c r="F57" i="3"/>
  <c r="F55" i="3"/>
  <c r="F51" i="3"/>
  <c r="F17" i="3"/>
  <c r="F13" i="3"/>
  <c r="F50" i="3" l="1"/>
  <c r="F63" i="3"/>
  <c r="B21" i="3"/>
  <c r="B37" i="3"/>
  <c r="B68" i="3"/>
  <c r="F68" i="3"/>
  <c r="D72" i="3"/>
  <c r="D69" i="3"/>
  <c r="D57" i="3"/>
  <c r="D50" i="3" s="1"/>
  <c r="D55" i="3"/>
  <c r="D51" i="3"/>
  <c r="D48" i="3"/>
  <c r="D38" i="3"/>
  <c r="D31" i="3"/>
  <c r="D17" i="3"/>
  <c r="D13" i="3"/>
  <c r="D63" i="3" l="1"/>
  <c r="F21" i="3"/>
  <c r="D21" i="3"/>
  <c r="D68" i="3"/>
  <c r="F6" i="3"/>
  <c r="D6" i="3"/>
  <c r="B6" i="3"/>
  <c r="F5" i="3" l="1"/>
  <c r="D5" i="3"/>
  <c r="B5" i="3"/>
  <c r="I5" i="3" l="1"/>
  <c r="F111" i="3"/>
  <c r="D111" i="3"/>
  <c r="H5" i="3"/>
  <c r="B111" i="3"/>
  <c r="C5" i="3" l="1"/>
  <c r="E5" i="3"/>
  <c r="I111" i="3"/>
  <c r="G5" i="3"/>
</calcChain>
</file>

<file path=xl/sharedStrings.xml><?xml version="1.0" encoding="utf-8"?>
<sst xmlns="http://schemas.openxmlformats.org/spreadsheetml/2006/main" count="144" uniqueCount="112">
  <si>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</si>
  <si>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</si>
  <si>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</si>
  <si>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</si>
  <si>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</si>
  <si>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</si>
  <si>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</si>
  <si>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</si>
  <si>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</si>
  <si>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</si>
  <si>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</si>
  <si>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</si>
  <si>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</si>
  <si>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</si>
  <si>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</si>
  <si>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</si>
  <si>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</si>
  <si>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</si>
  <si>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</si>
  <si>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</si>
  <si>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</si>
  <si>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</si>
  <si>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</si>
  <si>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</si>
  <si>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</si>
  <si>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</si>
  <si>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</si>
  <si>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</si>
  <si>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</si>
  <si>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</si>
  <si>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</si>
  <si>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</si>
  <si>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</si>
  <si>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</si>
  <si>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</si>
  <si>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</si>
  <si>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</si>
  <si>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</si>
  <si>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</si>
  <si>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</si>
  <si>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</si>
  <si>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</si>
  <si>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</si>
  <si>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</si>
  <si>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</si>
  <si>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</si>
  <si>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</si>
  <si>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</si>
  <si>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</si>
  <si>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</si>
  <si>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</si>
  <si>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</si>
  <si>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</si>
  <si>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</si>
  <si>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</si>
  <si>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</si>
  <si>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</si>
  <si>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</si>
  <si>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</si>
  <si>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</si>
  <si>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</si>
  <si>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</si>
  <si>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</si>
  <si>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</si>
  <si>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</si>
  <si>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</si>
  <si>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</si>
  <si>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</si>
  <si>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</si>
  <si>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</si>
  <si>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</si>
  <si>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</si>
  <si>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</si>
  <si>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</si>
  <si>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</si>
  <si>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</si>
  <si>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</si>
  <si>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</si>
  <si>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</si>
  <si>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</si>
  <si>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</si>
  <si>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</si>
  <si>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</si>
  <si>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</si>
  <si>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</si>
  <si>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</si>
  <si>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</si>
  <si>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</si>
  <si>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</si>
  <si>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</si>
  <si>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</si>
  <si>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</si>
  <si>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</si>
  <si>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</si>
  <si>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</si>
  <si>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</si>
  <si>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</si>
  <si>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</si>
  <si>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</si>
  <si>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(Расходы на выплаты персоналу государственных (муниципальных) органов)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</si>
  <si>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</si>
  <si>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</si>
  <si>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Информация о расходах бюджета Кемского муниципального района по муниципальным программам и непрограмным направлениям деятельности за 2 квартал 2023 года</t>
  </si>
  <si>
    <t>Факт на 01.07.2022 отчетный год</t>
  </si>
  <si>
    <t>План на 2023 год по состоянию на 01.07.2023 (текущий ) год</t>
  </si>
  <si>
    <t>Факт на 01.07.2023 (текущий) год</t>
  </si>
  <si>
    <t>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</si>
  <si>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</si>
  <si>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Основное мероприятие "Обеспечение и реализация мероприятий по жилищному хозяйству"</t>
  </si>
  <si>
    <t>Реализация мероприятий на поддержку развития территориального общественного самоуправления</t>
  </si>
  <si>
    <t>Иной межбюджетный трансферт из бюджетов поселений на решение вопросов местного значения</t>
  </si>
  <si>
    <t>8.1.Муниципальная программа "Обеспечение жильем и повышение качества жилищно-коммунальных услуг на территории Кемского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</si>
</sst>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8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topLeftCell="A88" workbookViewId="0">
      <selection activeCell="K108" sqref="K108"/>
    </sheetView>
  </sheetViews>
  <sheetFormatPr defaultRowHeight="12.75" x14ac:dyDescent="0.2"/>
  <cols>
    <col min="1" max="1" width="54.85546875" style="16" customWidth="1"/>
    <col min="2" max="2" width="17.85546875" style="17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4" t="s">
        <v>102</v>
      </c>
      <c r="B1" s="24"/>
      <c r="C1" s="24"/>
      <c r="D1" s="24"/>
      <c r="E1" s="24"/>
      <c r="F1" s="24"/>
      <c r="G1" s="24"/>
      <c r="H1" s="24"/>
      <c r="I1" s="24"/>
    </row>
    <row r="2" spans="1:11" ht="27" customHeight="1" x14ac:dyDescent="0.25">
      <c r="A2" s="8"/>
      <c r="B2" s="9"/>
      <c r="C2" s="1"/>
      <c r="D2" s="1"/>
      <c r="E2" s="1"/>
      <c r="F2" s="1"/>
      <c r="G2" s="1"/>
      <c r="H2" s="1"/>
      <c r="I2" s="10" t="s">
        <v>2</v>
      </c>
    </row>
    <row r="3" spans="1:11" ht="80.25" customHeight="1" x14ac:dyDescent="0.2">
      <c r="A3" s="2" t="s">
        <v>0</v>
      </c>
      <c r="B3" s="11" t="s">
        <v>103</v>
      </c>
      <c r="C3" s="2" t="s">
        <v>3</v>
      </c>
      <c r="D3" s="2" t="s">
        <v>104</v>
      </c>
      <c r="E3" s="2" t="s">
        <v>4</v>
      </c>
      <c r="F3" s="2" t="s">
        <v>105</v>
      </c>
      <c r="G3" s="2" t="s">
        <v>4</v>
      </c>
      <c r="H3" s="2" t="s">
        <v>1</v>
      </c>
      <c r="I3" s="2" t="s">
        <v>5</v>
      </c>
      <c r="J3" s="22"/>
      <c r="K3" s="23"/>
    </row>
    <row r="4" spans="1:11" ht="15" x14ac:dyDescent="0.25">
      <c r="A4" s="2">
        <v>1</v>
      </c>
      <c r="B4" s="12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13" t="s">
        <v>6</v>
      </c>
      <c r="B5" s="4">
        <f>SUM(B6+B9+B13+B17+B20)</f>
        <v>235098.86153999998</v>
      </c>
      <c r="C5" s="5">
        <f>B23/$B$111</f>
        <v>8.369648051286779E-3</v>
      </c>
      <c r="D5" s="4">
        <f>SUM(D6+D9+D13+D17+D20)</f>
        <v>512118.9</v>
      </c>
      <c r="E5" s="5">
        <f>D5/$D$111</f>
        <v>0.68746694289254096</v>
      </c>
      <c r="F5" s="4">
        <f>SUM(F6+F9+F13+F17+F20)</f>
        <v>273997.35333999997</v>
      </c>
      <c r="G5" s="5">
        <f>F5/$F$111</f>
        <v>0.71461464560509069</v>
      </c>
      <c r="H5" s="4">
        <f>F5/B5*100-100</f>
        <v>16.545589181163152</v>
      </c>
      <c r="I5" s="18">
        <f>F5/D5*100</f>
        <v>53.502683329984492</v>
      </c>
    </row>
    <row r="6" spans="1:11" ht="38.25" customHeight="1" x14ac:dyDescent="0.2">
      <c r="A6" s="14" t="s">
        <v>7</v>
      </c>
      <c r="B6" s="4">
        <f>B7+B8</f>
        <v>57432.800000000003</v>
      </c>
      <c r="C6" s="5">
        <f t="shared" ref="C6:C69" si="0">B24/$B$111</f>
        <v>2.4580566823910781E-2</v>
      </c>
      <c r="D6" s="4">
        <f>D7+D8</f>
        <v>126119</v>
      </c>
      <c r="E6" s="5">
        <f t="shared" ref="E6:E69" si="1">D6/$D$111</f>
        <v>0.16930178396201423</v>
      </c>
      <c r="F6" s="4">
        <f>F7+F8</f>
        <v>63650.345000000001</v>
      </c>
      <c r="G6" s="5">
        <f t="shared" ref="G6:G69" si="2">F6/$F$111</f>
        <v>0.16600696386426184</v>
      </c>
      <c r="H6" s="4">
        <f t="shared" ref="H6:H69" si="3">F6/B6*100-100</f>
        <v>10.825773773871376</v>
      </c>
      <c r="I6" s="18">
        <f t="shared" ref="I6:I69" si="4">F6/D6*100</f>
        <v>50.468482147812779</v>
      </c>
    </row>
    <row r="7" spans="1:11" ht="45" x14ac:dyDescent="0.2">
      <c r="A7" s="7" t="s">
        <v>9</v>
      </c>
      <c r="B7" s="4">
        <v>57432.800000000003</v>
      </c>
      <c r="C7" s="5">
        <f t="shared" si="0"/>
        <v>3.018289640253725E-3</v>
      </c>
      <c r="D7" s="4">
        <v>126119</v>
      </c>
      <c r="E7" s="5">
        <f t="shared" si="1"/>
        <v>0.16930178396201423</v>
      </c>
      <c r="F7" s="4">
        <v>63650.345000000001</v>
      </c>
      <c r="G7" s="5">
        <f t="shared" si="2"/>
        <v>0.16600696386426184</v>
      </c>
      <c r="H7" s="4">
        <f t="shared" si="3"/>
        <v>10.825773773871376</v>
      </c>
      <c r="I7" s="18">
        <f t="shared" si="4"/>
        <v>50.468482147812779</v>
      </c>
    </row>
    <row r="8" spans="1:11" ht="30" hidden="1" x14ac:dyDescent="0.2">
      <c r="A8" s="7" t="s">
        <v>10</v>
      </c>
      <c r="B8" s="4">
        <v>0</v>
      </c>
      <c r="C8" s="5">
        <f t="shared" si="0"/>
        <v>0</v>
      </c>
      <c r="D8" s="4">
        <v>0</v>
      </c>
      <c r="E8" s="5">
        <f t="shared" si="1"/>
        <v>0</v>
      </c>
      <c r="F8" s="4">
        <v>0</v>
      </c>
      <c r="G8" s="5">
        <f t="shared" si="2"/>
        <v>0</v>
      </c>
      <c r="H8" s="4" t="e">
        <f t="shared" si="3"/>
        <v>#DIV/0!</v>
      </c>
      <c r="I8" s="18" t="e">
        <f t="shared" si="4"/>
        <v>#DIV/0!</v>
      </c>
    </row>
    <row r="9" spans="1:11" ht="30" x14ac:dyDescent="0.2">
      <c r="A9" s="14" t="s">
        <v>8</v>
      </c>
      <c r="B9" s="4">
        <f>B10+B11</f>
        <v>155704.61588</v>
      </c>
      <c r="C9" s="5">
        <f t="shared" si="0"/>
        <v>7.0596028256483074E-4</v>
      </c>
      <c r="D9" s="4">
        <f>SUM(D10:D12)</f>
        <v>337267.4</v>
      </c>
      <c r="E9" s="5">
        <f t="shared" si="1"/>
        <v>0.45274679066778389</v>
      </c>
      <c r="F9" s="4">
        <f>SUM(F10:F12)</f>
        <v>186740.79768999998</v>
      </c>
      <c r="G9" s="5">
        <f t="shared" si="2"/>
        <v>0.48704013865293666</v>
      </c>
      <c r="H9" s="4">
        <f t="shared" si="3"/>
        <v>19.932730725156716</v>
      </c>
      <c r="I9" s="18">
        <f t="shared" si="4"/>
        <v>55.368766056250905</v>
      </c>
    </row>
    <row r="10" spans="1:11" ht="45" x14ac:dyDescent="0.2">
      <c r="A10" s="7" t="s">
        <v>11</v>
      </c>
      <c r="B10" s="4">
        <v>155704.61588</v>
      </c>
      <c r="C10" s="5">
        <f t="shared" si="0"/>
        <v>2.8472567939566727E-2</v>
      </c>
      <c r="D10" s="4">
        <v>335360</v>
      </c>
      <c r="E10" s="5">
        <f t="shared" si="1"/>
        <v>0.45018630237712864</v>
      </c>
      <c r="F10" s="4">
        <v>185957.51027999999</v>
      </c>
      <c r="G10" s="5">
        <f t="shared" si="2"/>
        <v>0.48499724061731408</v>
      </c>
      <c r="H10" s="4">
        <f t="shared" si="3"/>
        <v>19.429670873287151</v>
      </c>
      <c r="I10" s="18">
        <f t="shared" si="4"/>
        <v>55.450116376431289</v>
      </c>
    </row>
    <row r="11" spans="1:11" ht="39" hidden="1" customHeight="1" x14ac:dyDescent="0.2">
      <c r="A11" s="7" t="s">
        <v>12</v>
      </c>
      <c r="B11" s="4">
        <v>0</v>
      </c>
      <c r="C11" s="5">
        <f t="shared" si="0"/>
        <v>2.8472567939566727E-2</v>
      </c>
      <c r="D11" s="4">
        <v>0</v>
      </c>
      <c r="E11" s="5">
        <f t="shared" si="1"/>
        <v>0</v>
      </c>
      <c r="F11" s="4">
        <v>0</v>
      </c>
      <c r="G11" s="5">
        <f t="shared" si="2"/>
        <v>0</v>
      </c>
      <c r="H11" s="4" t="e">
        <f t="shared" si="3"/>
        <v>#DIV/0!</v>
      </c>
      <c r="I11" s="18" t="e">
        <f t="shared" si="4"/>
        <v>#DIV/0!</v>
      </c>
    </row>
    <row r="12" spans="1:11" ht="80.25" customHeight="1" x14ac:dyDescent="0.2">
      <c r="A12" s="7" t="s">
        <v>97</v>
      </c>
      <c r="B12" s="4">
        <v>0</v>
      </c>
      <c r="C12" s="5">
        <f t="shared" si="0"/>
        <v>0</v>
      </c>
      <c r="D12" s="4">
        <v>1907.4</v>
      </c>
      <c r="E12" s="5">
        <f t="shared" si="1"/>
        <v>2.5604882906552218E-3</v>
      </c>
      <c r="F12" s="4">
        <v>783.28741000000002</v>
      </c>
      <c r="G12" s="5">
        <f t="shared" si="2"/>
        <v>2.0428980356226073E-3</v>
      </c>
      <c r="H12" s="4" t="s">
        <v>83</v>
      </c>
      <c r="I12" s="18">
        <f t="shared" si="4"/>
        <v>41.065713012477715</v>
      </c>
    </row>
    <row r="13" spans="1:11" ht="30" x14ac:dyDescent="0.2">
      <c r="A13" s="14" t="s">
        <v>14</v>
      </c>
      <c r="B13" s="4">
        <f>SUM(B14:B16)</f>
        <v>9858.0587899999991</v>
      </c>
      <c r="C13" s="5">
        <f t="shared" si="0"/>
        <v>2.7400543621815425E-2</v>
      </c>
      <c r="D13" s="4">
        <f>SUM(D14:D16)</f>
        <v>19741.2</v>
      </c>
      <c r="E13" s="5">
        <f t="shared" si="1"/>
        <v>2.6500530273399846E-2</v>
      </c>
      <c r="F13" s="4">
        <f>SUM(F14:F16)</f>
        <v>11768.92319</v>
      </c>
      <c r="G13" s="5">
        <f t="shared" si="2"/>
        <v>3.0694620849637231E-2</v>
      </c>
      <c r="H13" s="4">
        <f t="shared" si="3"/>
        <v>19.383779714707899</v>
      </c>
      <c r="I13" s="18">
        <f t="shared" si="4"/>
        <v>59.616047606021915</v>
      </c>
    </row>
    <row r="14" spans="1:11" ht="32.25" customHeight="1" x14ac:dyDescent="0.2">
      <c r="A14" s="7" t="s">
        <v>15</v>
      </c>
      <c r="B14" s="4">
        <v>7435.6570400000001</v>
      </c>
      <c r="C14" s="5">
        <f t="shared" si="0"/>
        <v>1.9376872665435564E-2</v>
      </c>
      <c r="D14" s="4">
        <v>19741.2</v>
      </c>
      <c r="E14" s="5">
        <f t="shared" si="1"/>
        <v>2.6500530273399846E-2</v>
      </c>
      <c r="F14" s="4">
        <v>11768.92319</v>
      </c>
      <c r="G14" s="5">
        <f t="shared" si="2"/>
        <v>3.0694620849637231E-2</v>
      </c>
      <c r="H14" s="4">
        <f t="shared" si="3"/>
        <v>58.276842607038787</v>
      </c>
      <c r="I14" s="18">
        <f t="shared" si="4"/>
        <v>59.616047606021915</v>
      </c>
    </row>
    <row r="15" spans="1:11" ht="37.5" hidden="1" customHeight="1" x14ac:dyDescent="0.2">
      <c r="A15" s="7" t="s">
        <v>16</v>
      </c>
      <c r="B15" s="4">
        <v>0</v>
      </c>
      <c r="C15" s="5">
        <f t="shared" si="0"/>
        <v>8.0236709563798574E-3</v>
      </c>
      <c r="D15" s="4">
        <v>0</v>
      </c>
      <c r="E15" s="5">
        <f t="shared" si="1"/>
        <v>0</v>
      </c>
      <c r="F15" s="4">
        <v>0</v>
      </c>
      <c r="G15" s="5">
        <f t="shared" si="2"/>
        <v>0</v>
      </c>
      <c r="H15" s="4" t="e">
        <f t="shared" si="3"/>
        <v>#DIV/0!</v>
      </c>
      <c r="I15" s="18" t="e">
        <f t="shared" si="4"/>
        <v>#DIV/0!</v>
      </c>
    </row>
    <row r="16" spans="1:11" ht="77.25" customHeight="1" x14ac:dyDescent="0.2">
      <c r="A16" s="7" t="s">
        <v>13</v>
      </c>
      <c r="B16" s="4">
        <v>2422.40175</v>
      </c>
      <c r="C16" s="5">
        <f t="shared" si="0"/>
        <v>1.2701620685807482E-2</v>
      </c>
      <c r="D16" s="4">
        <v>0</v>
      </c>
      <c r="E16" s="5">
        <f t="shared" si="1"/>
        <v>0</v>
      </c>
      <c r="F16" s="4">
        <v>0</v>
      </c>
      <c r="G16" s="5">
        <f t="shared" si="2"/>
        <v>0</v>
      </c>
      <c r="H16" s="4">
        <f t="shared" si="3"/>
        <v>-100</v>
      </c>
      <c r="I16" s="18" t="s">
        <v>83</v>
      </c>
    </row>
    <row r="17" spans="1:9" ht="30" customHeight="1" x14ac:dyDescent="0.2">
      <c r="A17" s="14" t="s">
        <v>17</v>
      </c>
      <c r="B17" s="4">
        <f>SUM(B18:B19)</f>
        <v>10</v>
      </c>
      <c r="C17" s="5">
        <f t="shared" si="0"/>
        <v>4.6080757866469084E-5</v>
      </c>
      <c r="D17" s="4">
        <f>SUM(D18:D19)</f>
        <v>90</v>
      </c>
      <c r="E17" s="5">
        <f t="shared" si="1"/>
        <v>1.2081574193088495E-4</v>
      </c>
      <c r="F17" s="4">
        <f>SUM(F18:F19)</f>
        <v>85.516000000000005</v>
      </c>
      <c r="G17" s="5">
        <f t="shared" si="2"/>
        <v>2.2303495011403654E-4</v>
      </c>
      <c r="H17" s="4">
        <f t="shared" si="3"/>
        <v>755.16000000000008</v>
      </c>
      <c r="I17" s="18">
        <f t="shared" si="4"/>
        <v>95.017777777777781</v>
      </c>
    </row>
    <row r="18" spans="1:9" ht="30" customHeight="1" x14ac:dyDescent="0.2">
      <c r="A18" s="7" t="s">
        <v>18</v>
      </c>
      <c r="B18" s="4">
        <v>10</v>
      </c>
      <c r="C18" s="5">
        <f t="shared" si="0"/>
        <v>4.6080757866469084E-5</v>
      </c>
      <c r="D18" s="4">
        <v>90</v>
      </c>
      <c r="E18" s="5">
        <f t="shared" si="1"/>
        <v>1.2081574193088495E-4</v>
      </c>
      <c r="F18" s="4">
        <v>85.516000000000005</v>
      </c>
      <c r="G18" s="5">
        <f t="shared" si="2"/>
        <v>2.2303495011403654E-4</v>
      </c>
      <c r="H18" s="4">
        <f t="shared" si="3"/>
        <v>755.16000000000008</v>
      </c>
      <c r="I18" s="18">
        <f t="shared" si="4"/>
        <v>95.017777777777781</v>
      </c>
    </row>
    <row r="19" spans="1:9" ht="51" hidden="1" customHeight="1" x14ac:dyDescent="0.2">
      <c r="A19" s="7" t="s">
        <v>19</v>
      </c>
      <c r="B19" s="4">
        <v>0</v>
      </c>
      <c r="C19" s="5">
        <f t="shared" si="0"/>
        <v>2.6886226974954672E-2</v>
      </c>
      <c r="D19" s="4">
        <v>0</v>
      </c>
      <c r="E19" s="5">
        <f t="shared" si="1"/>
        <v>0</v>
      </c>
      <c r="F19" s="4">
        <v>0</v>
      </c>
      <c r="G19" s="5">
        <f t="shared" si="2"/>
        <v>0</v>
      </c>
      <c r="H19" s="4" t="e">
        <f t="shared" si="3"/>
        <v>#DIV/0!</v>
      </c>
      <c r="I19" s="18" t="e">
        <f t="shared" si="4"/>
        <v>#DIV/0!</v>
      </c>
    </row>
    <row r="20" spans="1:9" ht="51" customHeight="1" x14ac:dyDescent="0.2">
      <c r="A20" s="14" t="s">
        <v>59</v>
      </c>
      <c r="B20" s="4">
        <v>12093.38687</v>
      </c>
      <c r="C20" s="5">
        <f t="shared" si="0"/>
        <v>2.4220911854130906E-2</v>
      </c>
      <c r="D20" s="4">
        <v>28901.3</v>
      </c>
      <c r="E20" s="5">
        <f t="shared" si="1"/>
        <v>3.8797022247412057E-2</v>
      </c>
      <c r="F20" s="4">
        <v>11751.77146</v>
      </c>
      <c r="G20" s="5">
        <f t="shared" si="2"/>
        <v>3.0649887288140911E-2</v>
      </c>
      <c r="H20" s="4">
        <f t="shared" si="3"/>
        <v>-2.824811722904883</v>
      </c>
      <c r="I20" s="18">
        <f t="shared" si="4"/>
        <v>40.661739990934663</v>
      </c>
    </row>
    <row r="21" spans="1:9" ht="45" customHeight="1" x14ac:dyDescent="0.2">
      <c r="A21" s="13" t="s">
        <v>20</v>
      </c>
      <c r="B21" s="4">
        <f>SUM(B22+B28+B31+B34)</f>
        <v>34260.242859999998</v>
      </c>
      <c r="C21" s="5">
        <f t="shared" si="0"/>
        <v>1.2408107455346692E-2</v>
      </c>
      <c r="D21" s="4">
        <f>SUM(D22+D28+D31+D34)</f>
        <v>77505.733160000003</v>
      </c>
      <c r="E21" s="5">
        <f t="shared" si="1"/>
        <v>0.10404347395136214</v>
      </c>
      <c r="F21" s="4">
        <f>SUM(F22+F28+F31+F34)</f>
        <v>38848.978029999998</v>
      </c>
      <c r="G21" s="5">
        <f t="shared" si="2"/>
        <v>0.10132232420719339</v>
      </c>
      <c r="H21" s="4">
        <f t="shared" si="3"/>
        <v>13.393761359927495</v>
      </c>
      <c r="I21" s="18">
        <f t="shared" si="4"/>
        <v>50.124005600723223</v>
      </c>
    </row>
    <row r="22" spans="1:9" ht="45" x14ac:dyDescent="0.2">
      <c r="A22" s="14" t="s">
        <v>21</v>
      </c>
      <c r="B22" s="4">
        <f>SUM(B23:B27)</f>
        <v>11938.106</v>
      </c>
      <c r="C22" s="5">
        <f t="shared" si="0"/>
        <v>4.3368465655597337E-3</v>
      </c>
      <c r="D22" s="4">
        <f>SUM(D23:D27)</f>
        <v>33949.4</v>
      </c>
      <c r="E22" s="5">
        <f t="shared" si="1"/>
        <v>4.5573577212315398E-2</v>
      </c>
      <c r="F22" s="4">
        <f>SUM(F23:F27)</f>
        <v>14336.110490000001</v>
      </c>
      <c r="G22" s="5">
        <f t="shared" si="2"/>
        <v>3.7390122175574934E-2</v>
      </c>
      <c r="H22" s="4">
        <f t="shared" si="3"/>
        <v>20.086976024505063</v>
      </c>
      <c r="I22" s="18">
        <f t="shared" si="4"/>
        <v>42.22787586820386</v>
      </c>
    </row>
    <row r="23" spans="1:9" ht="30" x14ac:dyDescent="0.2">
      <c r="A23" s="7" t="s">
        <v>22</v>
      </c>
      <c r="B23" s="4">
        <v>2724.45</v>
      </c>
      <c r="C23" s="5">
        <f t="shared" si="0"/>
        <v>7.4759578332244782E-3</v>
      </c>
      <c r="D23" s="4">
        <v>9483.9</v>
      </c>
      <c r="E23" s="5">
        <f t="shared" si="1"/>
        <v>1.2731160165536886E-2</v>
      </c>
      <c r="F23" s="4">
        <v>3458.4364999999998</v>
      </c>
      <c r="G23" s="5">
        <f t="shared" si="2"/>
        <v>9.0199753525663385E-3</v>
      </c>
      <c r="H23" s="4">
        <f t="shared" si="3"/>
        <v>26.940721980583234</v>
      </c>
      <c r="I23" s="18">
        <f t="shared" si="4"/>
        <v>36.466395681101652</v>
      </c>
    </row>
    <row r="24" spans="1:9" ht="15" x14ac:dyDescent="0.2">
      <c r="A24" s="7" t="s">
        <v>23</v>
      </c>
      <c r="B24" s="4">
        <v>8001.3549999999996</v>
      </c>
      <c r="C24" s="5">
        <f t="shared" si="0"/>
        <v>0</v>
      </c>
      <c r="D24" s="4">
        <v>19030</v>
      </c>
      <c r="E24" s="5">
        <f t="shared" si="1"/>
        <v>2.5545817432719341E-2</v>
      </c>
      <c r="F24" s="4">
        <v>9473.1889900000006</v>
      </c>
      <c r="G24" s="5">
        <f t="shared" si="2"/>
        <v>2.4707098482219587E-2</v>
      </c>
      <c r="H24" s="4">
        <f t="shared" si="3"/>
        <v>18.394809254182576</v>
      </c>
      <c r="I24" s="18">
        <f t="shared" si="4"/>
        <v>49.780288964792433</v>
      </c>
    </row>
    <row r="25" spans="1:9" ht="30.75" customHeight="1" x14ac:dyDescent="0.2">
      <c r="A25" s="7" t="s">
        <v>24</v>
      </c>
      <c r="B25" s="4">
        <v>982.5</v>
      </c>
      <c r="C25" s="5">
        <f t="shared" si="0"/>
        <v>0</v>
      </c>
      <c r="D25" s="4">
        <v>5435.5</v>
      </c>
      <c r="E25" s="5">
        <f t="shared" si="1"/>
        <v>7.2965996140591689E-3</v>
      </c>
      <c r="F25" s="4">
        <v>1404.4849999999999</v>
      </c>
      <c r="G25" s="5">
        <f t="shared" si="2"/>
        <v>3.6630483407890054E-3</v>
      </c>
      <c r="H25" s="4">
        <f t="shared" si="3"/>
        <v>42.95012722646311</v>
      </c>
      <c r="I25" s="18">
        <f t="shared" si="4"/>
        <v>25.839113237052707</v>
      </c>
    </row>
    <row r="26" spans="1:9" ht="44.25" hidden="1" customHeight="1" x14ac:dyDescent="0.2">
      <c r="A26" s="7" t="s">
        <v>84</v>
      </c>
      <c r="B26" s="4">
        <v>0</v>
      </c>
      <c r="C26" s="5">
        <f t="shared" si="0"/>
        <v>2.6653151208237691E-3</v>
      </c>
      <c r="D26" s="4">
        <v>0</v>
      </c>
      <c r="E26" s="5">
        <f t="shared" si="1"/>
        <v>0</v>
      </c>
      <c r="F26" s="4">
        <v>0</v>
      </c>
      <c r="G26" s="5">
        <f t="shared" si="2"/>
        <v>0</v>
      </c>
      <c r="H26" s="4" t="e">
        <f t="shared" si="3"/>
        <v>#DIV/0!</v>
      </c>
      <c r="I26" s="18" t="e">
        <f t="shared" si="4"/>
        <v>#DIV/0!</v>
      </c>
    </row>
    <row r="27" spans="1:9" ht="44.25" customHeight="1" x14ac:dyDescent="0.2">
      <c r="A27" s="7" t="s">
        <v>84</v>
      </c>
      <c r="B27" s="4">
        <v>229.80099999999999</v>
      </c>
      <c r="C27" s="5">
        <f t="shared" si="0"/>
        <v>2.6653151208237691E-3</v>
      </c>
      <c r="D27" s="4">
        <v>0</v>
      </c>
      <c r="E27" s="5">
        <f t="shared" si="1"/>
        <v>0</v>
      </c>
      <c r="F27" s="4">
        <v>0</v>
      </c>
      <c r="G27" s="5">
        <f t="shared" si="2"/>
        <v>0</v>
      </c>
      <c r="H27" s="4">
        <f t="shared" si="3"/>
        <v>-100</v>
      </c>
      <c r="I27" s="18" t="s">
        <v>83</v>
      </c>
    </row>
    <row r="28" spans="1:9" ht="45" x14ac:dyDescent="0.2">
      <c r="A28" s="14" t="s">
        <v>25</v>
      </c>
      <c r="B28" s="4">
        <f>SUM(B29)</f>
        <v>9268.2616099999996</v>
      </c>
      <c r="C28" s="5">
        <f t="shared" si="0"/>
        <v>0</v>
      </c>
      <c r="D28" s="4">
        <f>SUM(D29:D30)</f>
        <v>19576.563160000002</v>
      </c>
      <c r="E28" s="5">
        <f t="shared" si="1"/>
        <v>2.627952225146922E-2</v>
      </c>
      <c r="F28" s="4">
        <f>SUM(F29:F30)</f>
        <v>13700.613159999999</v>
      </c>
      <c r="G28" s="5">
        <f t="shared" si="2"/>
        <v>3.57326766063931E-2</v>
      </c>
      <c r="H28" s="4">
        <f t="shared" si="3"/>
        <v>47.822900739203448</v>
      </c>
      <c r="I28" s="18">
        <f t="shared" si="4"/>
        <v>69.98477234244011</v>
      </c>
    </row>
    <row r="29" spans="1:9" ht="83.25" customHeight="1" x14ac:dyDescent="0.2">
      <c r="A29" s="7" t="s">
        <v>26</v>
      </c>
      <c r="B29" s="4">
        <v>9268.2616099999996</v>
      </c>
      <c r="C29" s="5">
        <f t="shared" si="0"/>
        <v>0</v>
      </c>
      <c r="D29" s="4">
        <v>16995.5</v>
      </c>
      <c r="E29" s="5">
        <f t="shared" si="1"/>
        <v>2.2814710466515058E-2</v>
      </c>
      <c r="F29" s="4">
        <v>11500.8</v>
      </c>
      <c r="G29" s="5">
        <f t="shared" si="2"/>
        <v>2.9995326655497347E-2</v>
      </c>
      <c r="H29" s="4">
        <f t="shared" si="3"/>
        <v>24.087994965433438</v>
      </c>
      <c r="I29" s="18">
        <f t="shared" si="4"/>
        <v>67.669677267511986</v>
      </c>
    </row>
    <row r="30" spans="1:9" ht="57" customHeight="1" x14ac:dyDescent="0.2">
      <c r="A30" s="7" t="s">
        <v>98</v>
      </c>
      <c r="B30" s="4">
        <v>0</v>
      </c>
      <c r="C30" s="5">
        <f t="shared" si="0"/>
        <v>0</v>
      </c>
      <c r="D30" s="4">
        <v>2581.0631600000002</v>
      </c>
      <c r="E30" s="5">
        <f t="shared" si="1"/>
        <v>3.4648117849541606E-3</v>
      </c>
      <c r="F30" s="4">
        <v>2199.8131600000002</v>
      </c>
      <c r="G30" s="5">
        <f t="shared" si="2"/>
        <v>5.7373499508957511E-3</v>
      </c>
      <c r="H30" s="4" t="s">
        <v>83</v>
      </c>
      <c r="I30" s="18">
        <f t="shared" si="4"/>
        <v>85.228955032623062</v>
      </c>
    </row>
    <row r="31" spans="1:9" ht="33.75" customHeight="1" x14ac:dyDescent="0.2">
      <c r="A31" s="14" t="s">
        <v>27</v>
      </c>
      <c r="B31" s="4">
        <f>SUM(B32:B33)</f>
        <v>8919.3011000000006</v>
      </c>
      <c r="C31" s="5">
        <f t="shared" si="0"/>
        <v>0</v>
      </c>
      <c r="D31" s="4">
        <f>SUM(D32:D33)</f>
        <v>14959.77</v>
      </c>
      <c r="E31" s="5">
        <f t="shared" si="1"/>
        <v>2.0081952351837722E-2</v>
      </c>
      <c r="F31" s="4">
        <f>SUM(F32:F33)</f>
        <v>6870.05458</v>
      </c>
      <c r="G31" s="5">
        <f t="shared" si="2"/>
        <v>1.7917843216836711E-2</v>
      </c>
      <c r="H31" s="4">
        <f t="shared" si="3"/>
        <v>-22.975415865263258</v>
      </c>
      <c r="I31" s="18">
        <f t="shared" si="4"/>
        <v>45.923530776208452</v>
      </c>
    </row>
    <row r="32" spans="1:9" ht="33" customHeight="1" x14ac:dyDescent="0.2">
      <c r="A32" s="7" t="s">
        <v>28</v>
      </c>
      <c r="B32" s="4">
        <v>6307.4719999999998</v>
      </c>
      <c r="C32" s="5">
        <f t="shared" si="0"/>
        <v>5.271527368813058E-3</v>
      </c>
      <c r="D32" s="4">
        <v>12834.77</v>
      </c>
      <c r="E32" s="5">
        <f t="shared" si="1"/>
        <v>1.7229358445136272E-2</v>
      </c>
      <c r="F32" s="4">
        <v>6484.7416000000003</v>
      </c>
      <c r="G32" s="5">
        <f t="shared" si="2"/>
        <v>1.6912905412535869E-2</v>
      </c>
      <c r="H32" s="4">
        <f t="shared" si="3"/>
        <v>2.8104698681183322</v>
      </c>
      <c r="I32" s="18">
        <f t="shared" si="4"/>
        <v>50.524797873277038</v>
      </c>
    </row>
    <row r="33" spans="1:9" ht="48.75" customHeight="1" x14ac:dyDescent="0.2">
      <c r="A33" s="7" t="s">
        <v>60</v>
      </c>
      <c r="B33" s="4">
        <v>2611.8290999999999</v>
      </c>
      <c r="C33" s="5">
        <f t="shared" si="0"/>
        <v>0</v>
      </c>
      <c r="D33" s="4">
        <v>2125</v>
      </c>
      <c r="E33" s="5">
        <f t="shared" si="1"/>
        <v>2.8525939067014501E-3</v>
      </c>
      <c r="F33" s="4">
        <v>385.31297999999998</v>
      </c>
      <c r="G33" s="5">
        <f t="shared" si="2"/>
        <v>1.0049378043008414E-3</v>
      </c>
      <c r="H33" s="4">
        <f t="shared" si="3"/>
        <v>-85.247389272138818</v>
      </c>
      <c r="I33" s="18">
        <f t="shared" si="4"/>
        <v>18.132375529411764</v>
      </c>
    </row>
    <row r="34" spans="1:9" ht="48.75" customHeight="1" x14ac:dyDescent="0.2">
      <c r="A34" s="14" t="s">
        <v>61</v>
      </c>
      <c r="B34" s="4">
        <v>4134.5741500000004</v>
      </c>
      <c r="C34" s="5">
        <f t="shared" si="0"/>
        <v>0</v>
      </c>
      <c r="D34" s="4">
        <v>9020</v>
      </c>
      <c r="E34" s="5">
        <f t="shared" si="1"/>
        <v>1.2108422135739804E-2</v>
      </c>
      <c r="F34" s="4">
        <v>3942.1997999999999</v>
      </c>
      <c r="G34" s="5">
        <f t="shared" si="2"/>
        <v>1.0281682208388661E-2</v>
      </c>
      <c r="H34" s="4">
        <f t="shared" si="3"/>
        <v>-4.6528213794400131</v>
      </c>
      <c r="I34" s="18">
        <f t="shared" si="4"/>
        <v>43.705097560975609</v>
      </c>
    </row>
    <row r="35" spans="1:9" ht="42.75" x14ac:dyDescent="0.2">
      <c r="A35" s="13" t="s">
        <v>58</v>
      </c>
      <c r="B35" s="4">
        <f>B36</f>
        <v>15</v>
      </c>
      <c r="C35" s="5">
        <f t="shared" si="0"/>
        <v>9.4112728623530688E-5</v>
      </c>
      <c r="D35" s="4">
        <f>D36</f>
        <v>100</v>
      </c>
      <c r="E35" s="5">
        <f t="shared" si="1"/>
        <v>1.3423971325653885E-4</v>
      </c>
      <c r="F35" s="4">
        <f>F36</f>
        <v>18.7</v>
      </c>
      <c r="G35" s="5">
        <f t="shared" si="2"/>
        <v>4.8771616623000176E-5</v>
      </c>
      <c r="H35" s="4">
        <f t="shared" si="3"/>
        <v>24.666666666666657</v>
      </c>
      <c r="I35" s="18">
        <f t="shared" si="4"/>
        <v>18.7</v>
      </c>
    </row>
    <row r="36" spans="1:9" ht="45.75" customHeight="1" x14ac:dyDescent="0.2">
      <c r="A36" s="7" t="s">
        <v>30</v>
      </c>
      <c r="B36" s="4">
        <v>15</v>
      </c>
      <c r="C36" s="5">
        <f t="shared" si="0"/>
        <v>9.4112728623530688E-5</v>
      </c>
      <c r="D36" s="4">
        <v>100</v>
      </c>
      <c r="E36" s="5">
        <f t="shared" si="1"/>
        <v>1.3423971325653885E-4</v>
      </c>
      <c r="F36" s="4">
        <v>18.7</v>
      </c>
      <c r="G36" s="5">
        <f t="shared" si="2"/>
        <v>4.8771616623000176E-5</v>
      </c>
      <c r="H36" s="4">
        <f t="shared" si="3"/>
        <v>24.666666666666657</v>
      </c>
      <c r="I36" s="18">
        <f t="shared" si="4"/>
        <v>18.7</v>
      </c>
    </row>
    <row r="37" spans="1:9" ht="42" customHeight="1" x14ac:dyDescent="0.2">
      <c r="A37" s="13" t="s">
        <v>31</v>
      </c>
      <c r="B37" s="4">
        <f>SUM(B38+B44+B48)</f>
        <v>8751.8830699999999</v>
      </c>
      <c r="C37" s="5">
        <f t="shared" si="0"/>
        <v>3.7567701274215958E-3</v>
      </c>
      <c r="D37" s="4">
        <f>SUM(D38+D42+D44)</f>
        <v>22189.825000000001</v>
      </c>
      <c r="E37" s="5">
        <f t="shared" si="1"/>
        <v>2.9787557452127768E-2</v>
      </c>
      <c r="F37" s="4">
        <f>SUM(F38+F42+F44)</f>
        <v>8976.9836200000009</v>
      </c>
      <c r="G37" s="5">
        <f t="shared" si="2"/>
        <v>2.3412941366074455E-2</v>
      </c>
      <c r="H37" s="4">
        <f t="shared" si="3"/>
        <v>2.5720241941029656</v>
      </c>
      <c r="I37" s="18">
        <f t="shared" si="4"/>
        <v>40.455405213876183</v>
      </c>
    </row>
    <row r="38" spans="1:9" ht="30" x14ac:dyDescent="0.2">
      <c r="A38" s="14" t="s">
        <v>32</v>
      </c>
      <c r="B38" s="4">
        <f>SUM(B39:B41)</f>
        <v>7884.2817400000004</v>
      </c>
      <c r="C38" s="5">
        <f t="shared" si="0"/>
        <v>3.7567701274215958E-3</v>
      </c>
      <c r="D38" s="4">
        <f>SUM(D39:D41)</f>
        <v>18769.625</v>
      </c>
      <c r="E38" s="5">
        <f t="shared" si="1"/>
        <v>2.5196290779327626E-2</v>
      </c>
      <c r="F38" s="4">
        <f>SUM(F39:F41)</f>
        <v>8235.8751300000004</v>
      </c>
      <c r="G38" s="5">
        <f t="shared" si="2"/>
        <v>2.1480050502420415E-2</v>
      </c>
      <c r="H38" s="4">
        <f t="shared" si="3"/>
        <v>4.4594219434882945</v>
      </c>
      <c r="I38" s="18">
        <f t="shared" si="4"/>
        <v>43.878740944478118</v>
      </c>
    </row>
    <row r="39" spans="1:9" ht="36" customHeight="1" x14ac:dyDescent="0.2">
      <c r="A39" s="7" t="s">
        <v>33</v>
      </c>
      <c r="B39" s="4">
        <v>4039.0310500000001</v>
      </c>
      <c r="C39" s="5">
        <f t="shared" si="0"/>
        <v>1.420644512767931E-3</v>
      </c>
      <c r="D39" s="4">
        <v>9077.6</v>
      </c>
      <c r="E39" s="5">
        <f t="shared" si="1"/>
        <v>1.2185744210575569E-2</v>
      </c>
      <c r="F39" s="4">
        <v>4369.3979399999998</v>
      </c>
      <c r="G39" s="5">
        <f t="shared" si="2"/>
        <v>1.1395861026898754E-2</v>
      </c>
      <c r="H39" s="4">
        <f t="shared" si="3"/>
        <v>8.1793599977400504</v>
      </c>
      <c r="I39" s="18">
        <f t="shared" si="4"/>
        <v>48.133845289503832</v>
      </c>
    </row>
    <row r="40" spans="1:9" ht="30.75" customHeight="1" x14ac:dyDescent="0.2">
      <c r="A40" s="7" t="s">
        <v>34</v>
      </c>
      <c r="B40" s="4">
        <v>1411.7106900000001</v>
      </c>
      <c r="C40" s="5">
        <f t="shared" si="0"/>
        <v>1.420644512767931E-3</v>
      </c>
      <c r="D40" s="4">
        <v>8254.625</v>
      </c>
      <c r="E40" s="5">
        <f t="shared" si="1"/>
        <v>1.108098493040257E-2</v>
      </c>
      <c r="F40" s="4">
        <v>2457.42119</v>
      </c>
      <c r="G40" s="5">
        <f t="shared" si="2"/>
        <v>6.4092194737923464E-3</v>
      </c>
      <c r="H40" s="4">
        <f t="shared" si="3"/>
        <v>74.073994580291782</v>
      </c>
      <c r="I40" s="18">
        <f t="shared" si="4"/>
        <v>29.770234141466144</v>
      </c>
    </row>
    <row r="41" spans="1:9" ht="33" customHeight="1" x14ac:dyDescent="0.2">
      <c r="A41" s="7" t="s">
        <v>35</v>
      </c>
      <c r="B41" s="4">
        <v>2433.54</v>
      </c>
      <c r="C41" s="5">
        <f t="shared" si="0"/>
        <v>1.1036925628706061E-2</v>
      </c>
      <c r="D41" s="4">
        <v>1437.4</v>
      </c>
      <c r="E41" s="5">
        <f t="shared" si="1"/>
        <v>1.9295616383494894E-3</v>
      </c>
      <c r="F41" s="4">
        <v>1409.056</v>
      </c>
      <c r="G41" s="5">
        <f t="shared" si="2"/>
        <v>3.6749700017293121E-3</v>
      </c>
      <c r="H41" s="4">
        <f t="shared" si="3"/>
        <v>-42.098506702170504</v>
      </c>
      <c r="I41" s="18">
        <f t="shared" si="4"/>
        <v>98.028106303047167</v>
      </c>
    </row>
    <row r="42" spans="1:9" ht="33" customHeight="1" x14ac:dyDescent="0.2">
      <c r="A42" s="7" t="s">
        <v>106</v>
      </c>
      <c r="B42" s="4">
        <f>B43</f>
        <v>0</v>
      </c>
      <c r="C42" s="5">
        <f t="shared" si="0"/>
        <v>1.1036925628706061E-2</v>
      </c>
      <c r="D42" s="4">
        <f>SUM(D43)</f>
        <v>3</v>
      </c>
      <c r="E42" s="5">
        <f t="shared" si="1"/>
        <v>4.0271913976961647E-6</v>
      </c>
      <c r="F42" s="4">
        <f>SUM(F43)</f>
        <v>0</v>
      </c>
      <c r="G42" s="5">
        <f t="shared" si="2"/>
        <v>0</v>
      </c>
      <c r="H42" s="4" t="s">
        <v>83</v>
      </c>
      <c r="I42" s="18">
        <f t="shared" si="4"/>
        <v>0</v>
      </c>
    </row>
    <row r="43" spans="1:9" ht="63" customHeight="1" x14ac:dyDescent="0.2">
      <c r="A43" s="7" t="s">
        <v>107</v>
      </c>
      <c r="B43" s="4"/>
      <c r="C43" s="5">
        <f t="shared" si="0"/>
        <v>0</v>
      </c>
      <c r="D43" s="4">
        <v>3</v>
      </c>
      <c r="E43" s="5">
        <f t="shared" si="1"/>
        <v>4.0271913976961647E-6</v>
      </c>
      <c r="F43" s="4">
        <v>0</v>
      </c>
      <c r="G43" s="5">
        <f t="shared" si="2"/>
        <v>0</v>
      </c>
      <c r="H43" s="4" t="s">
        <v>83</v>
      </c>
      <c r="I43" s="18">
        <f t="shared" si="4"/>
        <v>0</v>
      </c>
    </row>
    <row r="44" spans="1:9" ht="30" x14ac:dyDescent="0.2">
      <c r="A44" s="14" t="s">
        <v>36</v>
      </c>
      <c r="B44" s="4">
        <f>SUM(B45:B46)</f>
        <v>867.60132999999996</v>
      </c>
      <c r="C44" s="5">
        <f t="shared" si="0"/>
        <v>0</v>
      </c>
      <c r="D44" s="4">
        <f>SUM(D45)</f>
        <v>3417.2</v>
      </c>
      <c r="E44" s="5">
        <f t="shared" si="1"/>
        <v>4.5872394814024447E-3</v>
      </c>
      <c r="F44" s="4">
        <f>SUM(F45)</f>
        <v>741.10848999999996</v>
      </c>
      <c r="G44" s="5">
        <f t="shared" si="2"/>
        <v>1.9328908636540405E-3</v>
      </c>
      <c r="H44" s="4">
        <f t="shared" si="3"/>
        <v>-14.579604206000923</v>
      </c>
      <c r="I44" s="18">
        <f t="shared" si="4"/>
        <v>21.687594814467985</v>
      </c>
    </row>
    <row r="45" spans="1:9" ht="47.25" customHeight="1" x14ac:dyDescent="0.2">
      <c r="A45" s="7" t="s">
        <v>19</v>
      </c>
      <c r="B45" s="4">
        <v>867.60132999999996</v>
      </c>
      <c r="C45" s="5">
        <f t="shared" si="0"/>
        <v>5.8865096123889829E-4</v>
      </c>
      <c r="D45" s="4">
        <v>3417.2</v>
      </c>
      <c r="E45" s="5">
        <f t="shared" si="1"/>
        <v>4.5872394814024447E-3</v>
      </c>
      <c r="F45" s="4">
        <v>741.10848999999996</v>
      </c>
      <c r="G45" s="5">
        <f t="shared" si="2"/>
        <v>1.9328908636540405E-3</v>
      </c>
      <c r="H45" s="4">
        <f t="shared" si="3"/>
        <v>-14.579604206000923</v>
      </c>
      <c r="I45" s="18">
        <f t="shared" si="4"/>
        <v>21.687594814467985</v>
      </c>
    </row>
    <row r="46" spans="1:9" ht="36.75" hidden="1" customHeight="1" x14ac:dyDescent="0.2">
      <c r="A46" s="7" t="s">
        <v>37</v>
      </c>
      <c r="B46" s="4">
        <v>0</v>
      </c>
      <c r="C46" s="5">
        <f t="shared" si="0"/>
        <v>5.8865096123889829E-4</v>
      </c>
      <c r="D46" s="4">
        <v>0</v>
      </c>
      <c r="E46" s="5">
        <f t="shared" si="1"/>
        <v>0</v>
      </c>
      <c r="F46" s="4">
        <v>0</v>
      </c>
      <c r="G46" s="5">
        <f t="shared" si="2"/>
        <v>0</v>
      </c>
      <c r="H46" s="4" t="e">
        <f t="shared" si="3"/>
        <v>#DIV/0!</v>
      </c>
      <c r="I46" s="18" t="e">
        <f t="shared" si="4"/>
        <v>#DIV/0!</v>
      </c>
    </row>
    <row r="47" spans="1:9" ht="36.75" hidden="1" customHeight="1" x14ac:dyDescent="0.2">
      <c r="A47" s="7" t="s">
        <v>85</v>
      </c>
      <c r="B47" s="4">
        <v>0</v>
      </c>
      <c r="C47" s="5">
        <f t="shared" si="0"/>
        <v>5.8865096123889829E-4</v>
      </c>
      <c r="D47" s="4">
        <v>0</v>
      </c>
      <c r="E47" s="5">
        <f t="shared" si="1"/>
        <v>0</v>
      </c>
      <c r="F47" s="4">
        <v>0</v>
      </c>
      <c r="G47" s="5">
        <f t="shared" si="2"/>
        <v>0</v>
      </c>
      <c r="H47" s="4" t="e">
        <f t="shared" si="3"/>
        <v>#DIV/0!</v>
      </c>
      <c r="I47" s="18" t="e">
        <f t="shared" si="4"/>
        <v>#DIV/0!</v>
      </c>
    </row>
    <row r="48" spans="1:9" ht="30" hidden="1" x14ac:dyDescent="0.2">
      <c r="A48" s="14" t="s">
        <v>38</v>
      </c>
      <c r="B48" s="4">
        <f>SUM(B49)</f>
        <v>0</v>
      </c>
      <c r="C48" s="5">
        <f t="shared" si="0"/>
        <v>0</v>
      </c>
      <c r="D48" s="4">
        <f>SUM(D49)</f>
        <v>0</v>
      </c>
      <c r="E48" s="5">
        <f t="shared" si="1"/>
        <v>0</v>
      </c>
      <c r="F48" s="4">
        <f>SUM(F49)</f>
        <v>0</v>
      </c>
      <c r="G48" s="5">
        <f t="shared" si="2"/>
        <v>0</v>
      </c>
      <c r="H48" s="4" t="e">
        <f t="shared" si="3"/>
        <v>#DIV/0!</v>
      </c>
      <c r="I48" s="18" t="e">
        <f t="shared" si="4"/>
        <v>#DIV/0!</v>
      </c>
    </row>
    <row r="49" spans="1:9" ht="32.25" hidden="1" customHeight="1" x14ac:dyDescent="0.2">
      <c r="A49" s="7" t="s">
        <v>39</v>
      </c>
      <c r="B49" s="4">
        <v>0</v>
      </c>
      <c r="C49" s="5">
        <f t="shared" si="0"/>
        <v>0</v>
      </c>
      <c r="D49" s="4">
        <v>0</v>
      </c>
      <c r="E49" s="5">
        <f t="shared" si="1"/>
        <v>0</v>
      </c>
      <c r="F49" s="4">
        <v>0</v>
      </c>
      <c r="G49" s="5">
        <f t="shared" si="2"/>
        <v>0</v>
      </c>
      <c r="H49" s="4" t="e">
        <f t="shared" si="3"/>
        <v>#DIV/0!</v>
      </c>
      <c r="I49" s="18" t="e">
        <f t="shared" si="4"/>
        <v>#DIV/0!</v>
      </c>
    </row>
    <row r="50" spans="1:9" ht="45.75" customHeight="1" x14ac:dyDescent="0.2">
      <c r="A50" s="13" t="s">
        <v>40</v>
      </c>
      <c r="B50" s="4">
        <f>SUM(B53+B55+B57)</f>
        <v>1715.9637600000001</v>
      </c>
      <c r="C50" s="5">
        <f t="shared" si="0"/>
        <v>6.1064010322218067E-2</v>
      </c>
      <c r="D50" s="4">
        <f t="shared" ref="D50:F50" si="5">SUM(D53+D55+D57)</f>
        <v>9720.6</v>
      </c>
      <c r="E50" s="5">
        <f t="shared" si="1"/>
        <v>1.3048905566815115E-2</v>
      </c>
      <c r="F50" s="4">
        <f t="shared" si="5"/>
        <v>2866.5614700000001</v>
      </c>
      <c r="G50" s="5">
        <f t="shared" si="2"/>
        <v>7.4763014460483331E-3</v>
      </c>
      <c r="H50" s="4">
        <f t="shared" si="3"/>
        <v>67.052564676540726</v>
      </c>
      <c r="I50" s="18">
        <f t="shared" si="4"/>
        <v>29.489552805382385</v>
      </c>
    </row>
    <row r="51" spans="1:9" ht="45" hidden="1" x14ac:dyDescent="0.2">
      <c r="A51" s="14" t="s">
        <v>41</v>
      </c>
      <c r="B51" s="4">
        <f>SUM(B52)</f>
        <v>0</v>
      </c>
      <c r="C51" s="5">
        <f t="shared" si="0"/>
        <v>5.2683238621746356E-2</v>
      </c>
      <c r="D51" s="4">
        <f>SUM(D52)</f>
        <v>0</v>
      </c>
      <c r="E51" s="5">
        <f t="shared" si="1"/>
        <v>0</v>
      </c>
      <c r="F51" s="4">
        <f>SUM(F52)</f>
        <v>0</v>
      </c>
      <c r="G51" s="5">
        <f t="shared" si="2"/>
        <v>0</v>
      </c>
      <c r="H51" s="4" t="e">
        <f t="shared" si="3"/>
        <v>#DIV/0!</v>
      </c>
      <c r="I51" s="18" t="e">
        <f t="shared" si="4"/>
        <v>#DIV/0!</v>
      </c>
    </row>
    <row r="52" spans="1:9" ht="33.75" hidden="1" customHeight="1" x14ac:dyDescent="0.2">
      <c r="A52" s="7" t="s">
        <v>42</v>
      </c>
      <c r="B52" s="4">
        <v>0</v>
      </c>
      <c r="C52" s="5">
        <f t="shared" si="0"/>
        <v>3.9660172270407724E-2</v>
      </c>
      <c r="D52" s="4">
        <v>0</v>
      </c>
      <c r="E52" s="5">
        <f t="shared" si="1"/>
        <v>0</v>
      </c>
      <c r="F52" s="4">
        <v>0</v>
      </c>
      <c r="G52" s="5">
        <f t="shared" si="2"/>
        <v>0</v>
      </c>
      <c r="H52" s="4" t="e">
        <f t="shared" si="3"/>
        <v>#DIV/0!</v>
      </c>
      <c r="I52" s="18" t="e">
        <f t="shared" si="4"/>
        <v>#DIV/0!</v>
      </c>
    </row>
    <row r="53" spans="1:9" ht="46.5" customHeight="1" x14ac:dyDescent="0.2">
      <c r="A53" s="14" t="s">
        <v>41</v>
      </c>
      <c r="B53" s="4">
        <f>SUM(B54)</f>
        <v>30.635149999999999</v>
      </c>
      <c r="C53" s="5">
        <f t="shared" si="0"/>
        <v>1.302306635133863E-2</v>
      </c>
      <c r="D53" s="4">
        <f t="shared" ref="D53:I53" si="6">SUM(D54)</f>
        <v>0</v>
      </c>
      <c r="E53" s="5">
        <f t="shared" si="1"/>
        <v>0</v>
      </c>
      <c r="F53" s="4">
        <f t="shared" si="6"/>
        <v>0</v>
      </c>
      <c r="G53" s="5">
        <f t="shared" si="2"/>
        <v>0</v>
      </c>
      <c r="H53" s="4">
        <f t="shared" si="3"/>
        <v>-100</v>
      </c>
      <c r="I53" s="18" t="s">
        <v>83</v>
      </c>
    </row>
    <row r="54" spans="1:9" ht="33.75" customHeight="1" x14ac:dyDescent="0.2">
      <c r="A54" s="7" t="s">
        <v>42</v>
      </c>
      <c r="B54" s="4">
        <v>30.635149999999999</v>
      </c>
      <c r="C54" s="5">
        <f t="shared" si="0"/>
        <v>8.3807717004717036E-3</v>
      </c>
      <c r="D54" s="4">
        <v>0</v>
      </c>
      <c r="E54" s="5">
        <f t="shared" si="1"/>
        <v>0</v>
      </c>
      <c r="F54" s="4">
        <v>0</v>
      </c>
      <c r="G54" s="5">
        <f t="shared" si="2"/>
        <v>0</v>
      </c>
      <c r="H54" s="4">
        <f t="shared" si="3"/>
        <v>-100</v>
      </c>
      <c r="I54" s="18" t="s">
        <v>83</v>
      </c>
    </row>
    <row r="55" spans="1:9" ht="45" x14ac:dyDescent="0.2">
      <c r="A55" s="14" t="s">
        <v>43</v>
      </c>
      <c r="B55" s="4">
        <f>SUM(B56)</f>
        <v>1222.8868299999999</v>
      </c>
      <c r="C55" s="5">
        <f t="shared" si="0"/>
        <v>1.034513014102231E-3</v>
      </c>
      <c r="D55" s="4">
        <f>SUM(D56)</f>
        <v>4498</v>
      </c>
      <c r="E55" s="5">
        <f t="shared" si="1"/>
        <v>6.0381023022791167E-3</v>
      </c>
      <c r="F55" s="4">
        <f>SUM(F56)</f>
        <v>1852.71748</v>
      </c>
      <c r="G55" s="5">
        <f t="shared" si="2"/>
        <v>4.8320869863791981E-3</v>
      </c>
      <c r="H55" s="4">
        <f t="shared" si="3"/>
        <v>51.503592527854778</v>
      </c>
      <c r="I55" s="18">
        <f t="shared" si="4"/>
        <v>41.189806136060469</v>
      </c>
    </row>
    <row r="56" spans="1:9" ht="79.5" customHeight="1" x14ac:dyDescent="0.2">
      <c r="A56" s="7" t="s">
        <v>44</v>
      </c>
      <c r="B56" s="4">
        <v>1222.8868299999999</v>
      </c>
      <c r="C56" s="5">
        <f t="shared" si="0"/>
        <v>7.346258686369473E-3</v>
      </c>
      <c r="D56" s="4">
        <v>4498</v>
      </c>
      <c r="E56" s="5">
        <f t="shared" si="1"/>
        <v>6.0381023022791167E-3</v>
      </c>
      <c r="F56" s="4">
        <v>1852.71748</v>
      </c>
      <c r="G56" s="5">
        <f t="shared" si="2"/>
        <v>4.8320869863791981E-3</v>
      </c>
      <c r="H56" s="4">
        <f t="shared" si="3"/>
        <v>51.503592527854778</v>
      </c>
      <c r="I56" s="18">
        <f t="shared" si="4"/>
        <v>41.189806136060469</v>
      </c>
    </row>
    <row r="57" spans="1:9" ht="30" x14ac:dyDescent="0.2">
      <c r="A57" s="14" t="s">
        <v>45</v>
      </c>
      <c r="B57" s="4">
        <f>SUM(B58)</f>
        <v>462.44177999999999</v>
      </c>
      <c r="C57" s="5">
        <f t="shared" si="0"/>
        <v>6.4133019731673679E-2</v>
      </c>
      <c r="D57" s="4">
        <f>SUM(D58)</f>
        <v>5222.6000000000004</v>
      </c>
      <c r="E57" s="5">
        <f t="shared" si="1"/>
        <v>7.0108032645359976E-3</v>
      </c>
      <c r="F57" s="4">
        <f>SUM(F58)</f>
        <v>1013.84399</v>
      </c>
      <c r="G57" s="5">
        <f t="shared" si="2"/>
        <v>2.644214459669135E-3</v>
      </c>
      <c r="H57" s="4">
        <f t="shared" si="3"/>
        <v>119.23710915566494</v>
      </c>
      <c r="I57" s="18">
        <f t="shared" si="4"/>
        <v>19.412629533182706</v>
      </c>
    </row>
    <row r="58" spans="1:9" ht="32.25" customHeight="1" x14ac:dyDescent="0.2">
      <c r="A58" s="7" t="s">
        <v>46</v>
      </c>
      <c r="B58" s="4">
        <v>462.44177999999999</v>
      </c>
      <c r="C58" s="5">
        <f t="shared" si="0"/>
        <v>4.7246763244758443E-3</v>
      </c>
      <c r="D58" s="4">
        <v>5222.6000000000004</v>
      </c>
      <c r="E58" s="5">
        <f t="shared" si="1"/>
        <v>7.0108032645359976E-3</v>
      </c>
      <c r="F58" s="4">
        <v>1013.84399</v>
      </c>
      <c r="G58" s="5">
        <f t="shared" si="2"/>
        <v>2.644214459669135E-3</v>
      </c>
      <c r="H58" s="4">
        <f t="shared" si="3"/>
        <v>119.23710915566494</v>
      </c>
      <c r="I58" s="18">
        <f t="shared" si="4"/>
        <v>19.412629533182706</v>
      </c>
    </row>
    <row r="59" spans="1:9" ht="42.75" x14ac:dyDescent="0.2">
      <c r="A59" s="13" t="s">
        <v>47</v>
      </c>
      <c r="B59" s="4">
        <f>B60</f>
        <v>3592.6901400000002</v>
      </c>
      <c r="C59" s="5">
        <f t="shared" si="0"/>
        <v>1.0334145102757048E-3</v>
      </c>
      <c r="D59" s="4">
        <f>SUM(D60:D60)</f>
        <v>6562.9</v>
      </c>
      <c r="E59" s="5">
        <f t="shared" si="1"/>
        <v>8.8100181413133874E-3</v>
      </c>
      <c r="F59" s="4">
        <f>SUM(F60:F60)</f>
        <v>2997.6993900000002</v>
      </c>
      <c r="G59" s="5">
        <f t="shared" si="2"/>
        <v>7.8183232834268188E-3</v>
      </c>
      <c r="H59" s="4">
        <f t="shared" si="3"/>
        <v>-16.561148521425224</v>
      </c>
      <c r="I59" s="18">
        <f t="shared" si="4"/>
        <v>45.676444711941372</v>
      </c>
    </row>
    <row r="60" spans="1:9" ht="32.25" customHeight="1" x14ac:dyDescent="0.2">
      <c r="A60" s="7" t="s">
        <v>29</v>
      </c>
      <c r="B60" s="4">
        <v>3592.6901400000002</v>
      </c>
      <c r="C60" s="5">
        <f t="shared" si="0"/>
        <v>0</v>
      </c>
      <c r="D60" s="4">
        <v>6562.9</v>
      </c>
      <c r="E60" s="5">
        <f t="shared" si="1"/>
        <v>8.8100181413133874E-3</v>
      </c>
      <c r="F60" s="4">
        <v>2997.6993900000002</v>
      </c>
      <c r="G60" s="5">
        <f t="shared" si="2"/>
        <v>7.8183232834268188E-3</v>
      </c>
      <c r="H60" s="4">
        <f t="shared" si="3"/>
        <v>-16.561148521425224</v>
      </c>
      <c r="I60" s="18">
        <f t="shared" si="4"/>
        <v>45.676444711941372</v>
      </c>
    </row>
    <row r="61" spans="1:9" ht="15" x14ac:dyDescent="0.2">
      <c r="A61" s="13" t="s">
        <v>48</v>
      </c>
      <c r="B61" s="4">
        <f>B62</f>
        <v>0</v>
      </c>
      <c r="C61" s="5">
        <f t="shared" si="0"/>
        <v>7.6645894155508696E-4</v>
      </c>
      <c r="D61" s="4">
        <f>D62</f>
        <v>500</v>
      </c>
      <c r="E61" s="5">
        <f t="shared" si="1"/>
        <v>6.7119856628269415E-4</v>
      </c>
      <c r="F61" s="4">
        <f>F62</f>
        <v>150</v>
      </c>
      <c r="G61" s="5">
        <f t="shared" si="2"/>
        <v>3.9121617612032227E-4</v>
      </c>
      <c r="H61" s="4" t="s">
        <v>83</v>
      </c>
      <c r="I61" s="18">
        <f t="shared" si="4"/>
        <v>30</v>
      </c>
    </row>
    <row r="62" spans="1:9" ht="15" x14ac:dyDescent="0.2">
      <c r="A62" s="7" t="s">
        <v>49</v>
      </c>
      <c r="B62" s="4">
        <v>0</v>
      </c>
      <c r="C62" s="5">
        <f t="shared" si="0"/>
        <v>6.3093097819654097E-5</v>
      </c>
      <c r="D62" s="4">
        <v>500</v>
      </c>
      <c r="E62" s="5">
        <f t="shared" si="1"/>
        <v>6.7119856628269415E-4</v>
      </c>
      <c r="F62" s="4">
        <v>150</v>
      </c>
      <c r="G62" s="5">
        <f t="shared" si="2"/>
        <v>3.9121617612032227E-4</v>
      </c>
      <c r="H62" s="4" t="s">
        <v>83</v>
      </c>
      <c r="I62" s="18">
        <f t="shared" si="4"/>
        <v>30</v>
      </c>
    </row>
    <row r="63" spans="1:9" ht="53.25" customHeight="1" x14ac:dyDescent="0.2">
      <c r="A63" s="13" t="s">
        <v>50</v>
      </c>
      <c r="B63" s="4">
        <f>SUM(B64)</f>
        <v>191.61500000000001</v>
      </c>
      <c r="C63" s="5">
        <f t="shared" si="0"/>
        <v>2.0795833755957119E-3</v>
      </c>
      <c r="D63" s="4">
        <f>SUM(D64)</f>
        <v>167.8</v>
      </c>
      <c r="E63" s="5">
        <f t="shared" si="1"/>
        <v>2.2525423884447218E-4</v>
      </c>
      <c r="F63" s="4">
        <f>SUM(F64)</f>
        <v>58.561019999999999</v>
      </c>
      <c r="G63" s="5">
        <f t="shared" si="2"/>
        <v>1.5273345542737144E-4</v>
      </c>
      <c r="H63" s="4">
        <f t="shared" si="3"/>
        <v>-69.438185945776695</v>
      </c>
      <c r="I63" s="18">
        <f t="shared" si="4"/>
        <v>34.899296781883194</v>
      </c>
    </row>
    <row r="64" spans="1:9" ht="44.25" customHeight="1" x14ac:dyDescent="0.2">
      <c r="A64" s="14" t="s">
        <v>111</v>
      </c>
      <c r="B64" s="4">
        <f>SUM(B65:B67)</f>
        <v>191.61500000000001</v>
      </c>
      <c r="C64" s="5">
        <f t="shared" si="0"/>
        <v>0</v>
      </c>
      <c r="D64" s="4">
        <f>SUM(D65:D67)</f>
        <v>167.8</v>
      </c>
      <c r="E64" s="5">
        <f t="shared" si="1"/>
        <v>2.2525423884447218E-4</v>
      </c>
      <c r="F64" s="4">
        <f>SUM(F65:F67)</f>
        <v>58.561019999999999</v>
      </c>
      <c r="G64" s="5">
        <f t="shared" si="2"/>
        <v>1.5273345542737144E-4</v>
      </c>
      <c r="H64" s="4">
        <f t="shared" si="3"/>
        <v>-69.438185945776695</v>
      </c>
      <c r="I64" s="18">
        <f t="shared" si="4"/>
        <v>34.899296781883194</v>
      </c>
    </row>
    <row r="65" spans="1:9" ht="59.25" customHeight="1" x14ac:dyDescent="0.2">
      <c r="A65" s="7" t="s">
        <v>86</v>
      </c>
      <c r="B65" s="4">
        <v>191.61500000000001</v>
      </c>
      <c r="C65" s="5">
        <f t="shared" si="0"/>
        <v>0</v>
      </c>
      <c r="D65" s="4">
        <v>0</v>
      </c>
      <c r="E65" s="5">
        <f t="shared" si="1"/>
        <v>0</v>
      </c>
      <c r="F65" s="4">
        <v>0</v>
      </c>
      <c r="G65" s="5">
        <f t="shared" si="2"/>
        <v>0</v>
      </c>
      <c r="H65" s="4">
        <f t="shared" si="3"/>
        <v>-100</v>
      </c>
      <c r="I65" s="18" t="s">
        <v>83</v>
      </c>
    </row>
    <row r="66" spans="1:9" ht="63" hidden="1" customHeight="1" x14ac:dyDescent="0.2">
      <c r="A66" s="7" t="s">
        <v>86</v>
      </c>
      <c r="B66" s="4">
        <v>0</v>
      </c>
      <c r="C66" s="5">
        <f t="shared" si="0"/>
        <v>0</v>
      </c>
      <c r="D66" s="4">
        <v>0</v>
      </c>
      <c r="E66" s="5">
        <f t="shared" si="1"/>
        <v>0</v>
      </c>
      <c r="F66" s="4">
        <v>0</v>
      </c>
      <c r="G66" s="5">
        <f t="shared" si="2"/>
        <v>0</v>
      </c>
      <c r="H66" s="4" t="e">
        <f t="shared" si="3"/>
        <v>#DIV/0!</v>
      </c>
      <c r="I66" s="18" t="e">
        <f t="shared" si="4"/>
        <v>#DIV/0!</v>
      </c>
    </row>
    <row r="67" spans="1:9" ht="37.5" customHeight="1" x14ac:dyDescent="0.2">
      <c r="A67" s="7" t="s">
        <v>108</v>
      </c>
      <c r="B67" s="4">
        <v>0</v>
      </c>
      <c r="C67" s="5">
        <f t="shared" si="0"/>
        <v>0</v>
      </c>
      <c r="D67" s="4">
        <v>167.8</v>
      </c>
      <c r="E67" s="5">
        <f t="shared" si="1"/>
        <v>2.2525423884447218E-4</v>
      </c>
      <c r="F67" s="4">
        <v>58.561019999999999</v>
      </c>
      <c r="G67" s="5">
        <f t="shared" si="2"/>
        <v>1.5273345542737144E-4</v>
      </c>
      <c r="H67" s="4" t="s">
        <v>83</v>
      </c>
      <c r="I67" s="18">
        <f t="shared" si="4"/>
        <v>34.899296781883194</v>
      </c>
    </row>
    <row r="68" spans="1:9" ht="44.25" customHeight="1" x14ac:dyDescent="0.2">
      <c r="A68" s="13" t="s">
        <v>51</v>
      </c>
      <c r="B68" s="4">
        <f>SUM(B69+B72)</f>
        <v>19877.280610000002</v>
      </c>
      <c r="C68" s="5">
        <f t="shared" si="0"/>
        <v>0</v>
      </c>
      <c r="D68" s="4">
        <f>SUM(D69+D72)</f>
        <v>45418.5</v>
      </c>
      <c r="E68" s="5">
        <f t="shared" si="1"/>
        <v>6.0969664165421093E-2</v>
      </c>
      <c r="F68" s="4">
        <f>SUM(F69+F72)</f>
        <v>27599.400710000002</v>
      </c>
      <c r="G68" s="5">
        <f t="shared" si="2"/>
        <v>7.1982213393191385E-2</v>
      </c>
      <c r="H68" s="4">
        <f t="shared" si="3"/>
        <v>38.848976635743128</v>
      </c>
      <c r="I68" s="18">
        <f t="shared" si="4"/>
        <v>60.766869689663906</v>
      </c>
    </row>
    <row r="69" spans="1:9" ht="37.5" customHeight="1" x14ac:dyDescent="0.2">
      <c r="A69" s="14" t="s">
        <v>52</v>
      </c>
      <c r="B69" s="4">
        <f>SUM(B70:B71)</f>
        <v>17149.20969</v>
      </c>
      <c r="C69" s="5">
        <f t="shared" si="0"/>
        <v>5.5282016138820454E-4</v>
      </c>
      <c r="D69" s="4">
        <f>SUM(D70:D71)</f>
        <v>39054.800000000003</v>
      </c>
      <c r="E69" s="5">
        <f t="shared" si="1"/>
        <v>5.2427051532914735E-2</v>
      </c>
      <c r="F69" s="4">
        <f>SUM(F70:F71)</f>
        <v>23360.673500000001</v>
      </c>
      <c r="G69" s="5">
        <f t="shared" si="2"/>
        <v>6.0927155721768968E-2</v>
      </c>
      <c r="H69" s="4">
        <f t="shared" si="3"/>
        <v>36.22011697496481</v>
      </c>
      <c r="I69" s="18">
        <f t="shared" si="4"/>
        <v>59.815114915452128</v>
      </c>
    </row>
    <row r="70" spans="1:9" ht="30" customHeight="1" x14ac:dyDescent="0.2">
      <c r="A70" s="7" t="s">
        <v>53</v>
      </c>
      <c r="B70" s="4">
        <v>12910</v>
      </c>
      <c r="C70" s="5">
        <f t="shared" ref="C70:C110" si="7">B88/$B$111</f>
        <v>3.5635786083402757E-5</v>
      </c>
      <c r="D70" s="4">
        <v>30638.799999999999</v>
      </c>
      <c r="E70" s="5">
        <f t="shared" ref="E70:E110" si="8">D70/$D$111</f>
        <v>4.1129437265244422E-2</v>
      </c>
      <c r="F70" s="4">
        <v>20361.702000000001</v>
      </c>
      <c r="G70" s="5">
        <f t="shared" ref="G70:G110" si="9">F70/$F$111</f>
        <v>5.3105514638276792E-2</v>
      </c>
      <c r="H70" s="4">
        <f t="shared" ref="H70:H110" si="10">F70/B70*100-100</f>
        <v>57.720387296669259</v>
      </c>
      <c r="I70" s="18">
        <f t="shared" ref="I70:I110" si="11">F70/D70*100</f>
        <v>66.457243756282892</v>
      </c>
    </row>
    <row r="71" spans="1:9" ht="33.75" customHeight="1" x14ac:dyDescent="0.2">
      <c r="A71" s="7" t="s">
        <v>54</v>
      </c>
      <c r="B71" s="4">
        <v>4239.2096899999997</v>
      </c>
      <c r="C71" s="5">
        <f t="shared" si="7"/>
        <v>0</v>
      </c>
      <c r="D71" s="4">
        <v>8416</v>
      </c>
      <c r="E71" s="5">
        <f t="shared" si="8"/>
        <v>1.1297614267670309E-2</v>
      </c>
      <c r="F71" s="4">
        <v>2998.9715000000001</v>
      </c>
      <c r="G71" s="5">
        <f t="shared" si="9"/>
        <v>7.8216410834921809E-3</v>
      </c>
      <c r="H71" s="4">
        <f t="shared" si="10"/>
        <v>-29.256353912514285</v>
      </c>
      <c r="I71" s="18">
        <f t="shared" si="11"/>
        <v>35.634167062737646</v>
      </c>
    </row>
    <row r="72" spans="1:9" ht="30" x14ac:dyDescent="0.2">
      <c r="A72" s="14" t="s">
        <v>55</v>
      </c>
      <c r="B72" s="4">
        <f>SUM(B73:B74)</f>
        <v>2728.0709200000001</v>
      </c>
      <c r="C72" s="5">
        <f t="shared" si="7"/>
        <v>0</v>
      </c>
      <c r="D72" s="4">
        <f>SUM(D73:D74)</f>
        <v>6363.7</v>
      </c>
      <c r="E72" s="5">
        <f t="shared" si="8"/>
        <v>8.5426126325063613E-3</v>
      </c>
      <c r="F72" s="4">
        <f>SUM(F73:F74)</f>
        <v>4238.72721</v>
      </c>
      <c r="G72" s="5">
        <f t="shared" si="9"/>
        <v>1.1055057671422414E-2</v>
      </c>
      <c r="H72" s="4">
        <f t="shared" si="10"/>
        <v>55.374524134438559</v>
      </c>
      <c r="I72" s="18">
        <f t="shared" si="11"/>
        <v>66.607904363813503</v>
      </c>
    </row>
    <row r="73" spans="1:9" ht="30" x14ac:dyDescent="0.2">
      <c r="A73" s="7" t="s">
        <v>56</v>
      </c>
      <c r="B73" s="4">
        <v>336.75</v>
      </c>
      <c r="C73" s="5">
        <f t="shared" si="7"/>
        <v>1.3926136491987685E-4</v>
      </c>
      <c r="D73" s="4">
        <v>708</v>
      </c>
      <c r="E73" s="5">
        <f t="shared" si="8"/>
        <v>9.50417169856295E-4</v>
      </c>
      <c r="F73" s="4">
        <v>382.45</v>
      </c>
      <c r="G73" s="5">
        <f t="shared" si="9"/>
        <v>9.9747084371478172E-4</v>
      </c>
      <c r="H73" s="4">
        <f t="shared" si="10"/>
        <v>13.570898292501838</v>
      </c>
      <c r="I73" s="18">
        <f t="shared" si="11"/>
        <v>54.018361581920907</v>
      </c>
    </row>
    <row r="74" spans="1:9" ht="30" x14ac:dyDescent="0.2">
      <c r="A74" s="7" t="s">
        <v>57</v>
      </c>
      <c r="B74" s="4">
        <v>2391.3209200000001</v>
      </c>
      <c r="C74" s="5">
        <f t="shared" si="7"/>
        <v>0</v>
      </c>
      <c r="D74" s="4">
        <v>5655.7</v>
      </c>
      <c r="E74" s="5">
        <f t="shared" si="8"/>
        <v>7.5921954626500671E-3</v>
      </c>
      <c r="F74" s="4">
        <v>3856.2772100000002</v>
      </c>
      <c r="G74" s="5">
        <f t="shared" si="9"/>
        <v>1.0057586827707634E-2</v>
      </c>
      <c r="H74" s="4">
        <f t="shared" si="10"/>
        <v>61.261383938379964</v>
      </c>
      <c r="I74" s="18">
        <f t="shared" si="11"/>
        <v>68.183906678218449</v>
      </c>
    </row>
    <row r="75" spans="1:9" ht="15" x14ac:dyDescent="0.2">
      <c r="A75" s="13" t="s">
        <v>91</v>
      </c>
      <c r="B75" s="4">
        <f>SUM(B76+B100)</f>
        <v>20876.290679999998</v>
      </c>
      <c r="C75" s="5">
        <f t="shared" si="7"/>
        <v>0</v>
      </c>
      <c r="D75" s="4">
        <f>SUM(D76+D100)</f>
        <v>61657.164370000006</v>
      </c>
      <c r="E75" s="5">
        <f t="shared" si="8"/>
        <v>8.2768400652400834E-2</v>
      </c>
      <c r="F75" s="4">
        <f>SUM(F76+F100)</f>
        <v>24778.352500000001</v>
      </c>
      <c r="G75" s="5">
        <f t="shared" si="9"/>
        <v>6.4624615437409522E-2</v>
      </c>
      <c r="H75" s="4">
        <f t="shared" si="10"/>
        <v>18.691356045057717</v>
      </c>
      <c r="I75" s="18">
        <f t="shared" si="11"/>
        <v>40.187304676074575</v>
      </c>
    </row>
    <row r="76" spans="1:9" ht="15" x14ac:dyDescent="0.2">
      <c r="A76" s="14" t="s">
        <v>96</v>
      </c>
      <c r="B76" s="4">
        <f>SUM(B77:B99)</f>
        <v>1537.9552800000001</v>
      </c>
      <c r="C76" s="5">
        <f t="shared" si="7"/>
        <v>0</v>
      </c>
      <c r="D76" s="4">
        <f>SUM(D77:D99)</f>
        <v>10488.864370000001</v>
      </c>
      <c r="E76" s="5">
        <f t="shared" si="8"/>
        <v>1.4080221454155271E-2</v>
      </c>
      <c r="F76" s="4">
        <f>SUM(F77:F99)</f>
        <v>1527.4996800000001</v>
      </c>
      <c r="G76" s="5">
        <f t="shared" si="9"/>
        <v>3.9838838922307733E-3</v>
      </c>
      <c r="H76" s="4">
        <f t="shared" si="10"/>
        <v>-0.67983771283648764</v>
      </c>
      <c r="I76" s="18">
        <f t="shared" si="11"/>
        <v>14.563060652866463</v>
      </c>
    </row>
    <row r="77" spans="1:9" ht="105" x14ac:dyDescent="0.2">
      <c r="A77" s="7" t="s">
        <v>99</v>
      </c>
      <c r="B77" s="4">
        <v>336.39242000000002</v>
      </c>
      <c r="C77" s="5">
        <f t="shared" si="7"/>
        <v>0</v>
      </c>
      <c r="D77" s="4">
        <v>500</v>
      </c>
      <c r="E77" s="5">
        <f t="shared" si="8"/>
        <v>6.7119856628269415E-4</v>
      </c>
      <c r="F77" s="4">
        <v>339.29307</v>
      </c>
      <c r="G77" s="5">
        <f t="shared" si="9"/>
        <v>8.8491291619683223E-4</v>
      </c>
      <c r="H77" s="4">
        <f t="shared" si="10"/>
        <v>0.86228161740386611</v>
      </c>
      <c r="I77" s="18">
        <f t="shared" si="11"/>
        <v>67.858613999999989</v>
      </c>
    </row>
    <row r="78" spans="1:9" ht="60" x14ac:dyDescent="0.2">
      <c r="A78" s="7" t="s">
        <v>63</v>
      </c>
      <c r="B78" s="4">
        <v>0</v>
      </c>
      <c r="C78" s="5">
        <f t="shared" si="7"/>
        <v>0</v>
      </c>
      <c r="D78" s="4">
        <v>1543.4</v>
      </c>
      <c r="E78" s="5">
        <f t="shared" si="8"/>
        <v>2.0718557344014204E-3</v>
      </c>
      <c r="F78" s="4">
        <v>157.18700000000001</v>
      </c>
      <c r="G78" s="5">
        <f t="shared" si="9"/>
        <v>4.0996064717216732E-4</v>
      </c>
      <c r="H78" s="4" t="s">
        <v>83</v>
      </c>
      <c r="I78" s="18">
        <f t="shared" si="11"/>
        <v>10.184462874173903</v>
      </c>
    </row>
    <row r="79" spans="1:9" ht="60" x14ac:dyDescent="0.2">
      <c r="A79" s="7" t="s">
        <v>64</v>
      </c>
      <c r="B79" s="4">
        <v>249.49424999999999</v>
      </c>
      <c r="C79" s="5">
        <f t="shared" si="7"/>
        <v>0</v>
      </c>
      <c r="D79" s="4">
        <v>513.4</v>
      </c>
      <c r="E79" s="5">
        <f t="shared" si="8"/>
        <v>6.8918668785907032E-4</v>
      </c>
      <c r="F79" s="4">
        <v>296.92836</v>
      </c>
      <c r="G79" s="5">
        <f t="shared" si="9"/>
        <v>7.7442118387252307E-4</v>
      </c>
      <c r="H79" s="4">
        <f t="shared" si="10"/>
        <v>19.012105489405059</v>
      </c>
      <c r="I79" s="18">
        <f t="shared" si="11"/>
        <v>57.835675886248538</v>
      </c>
    </row>
    <row r="80" spans="1:9" ht="45" x14ac:dyDescent="0.2">
      <c r="A80" s="7" t="s">
        <v>65</v>
      </c>
      <c r="B80" s="4">
        <v>20.537780000000001</v>
      </c>
      <c r="C80" s="5">
        <f t="shared" si="7"/>
        <v>0</v>
      </c>
      <c r="D80" s="4">
        <v>50.9</v>
      </c>
      <c r="E80" s="5">
        <f t="shared" si="8"/>
        <v>6.8328014047578273E-5</v>
      </c>
      <c r="F80" s="4">
        <v>17.992529999999999</v>
      </c>
      <c r="G80" s="5">
        <f t="shared" si="9"/>
        <v>4.6926458568867873E-5</v>
      </c>
      <c r="H80" s="4">
        <f t="shared" si="10"/>
        <v>-12.393014240098026</v>
      </c>
      <c r="I80" s="18">
        <f t="shared" si="11"/>
        <v>35.348781925343808</v>
      </c>
    </row>
    <row r="81" spans="1:9" ht="50.25" customHeight="1" x14ac:dyDescent="0.2">
      <c r="A81" s="7" t="s">
        <v>66</v>
      </c>
      <c r="B81" s="4">
        <v>676.93658000000005</v>
      </c>
      <c r="C81" s="5">
        <f t="shared" si="7"/>
        <v>5.4409086838202258E-5</v>
      </c>
      <c r="D81" s="4">
        <v>1422.4</v>
      </c>
      <c r="E81" s="5">
        <f t="shared" si="8"/>
        <v>1.9094256813610086E-3</v>
      </c>
      <c r="F81" s="4">
        <v>315.73477000000003</v>
      </c>
      <c r="G81" s="5">
        <f t="shared" si="9"/>
        <v>8.2347032925086298E-4</v>
      </c>
      <c r="H81" s="4">
        <f t="shared" si="10"/>
        <v>-53.358293918759713</v>
      </c>
      <c r="I81" s="18">
        <f t="shared" si="11"/>
        <v>22.197326349831272</v>
      </c>
    </row>
    <row r="82" spans="1:9" ht="50.25" hidden="1" customHeight="1" x14ac:dyDescent="0.2">
      <c r="A82" s="7" t="s">
        <v>87</v>
      </c>
      <c r="B82" s="4">
        <v>0</v>
      </c>
      <c r="C82" s="5">
        <f t="shared" si="7"/>
        <v>5.940834340719784E-2</v>
      </c>
      <c r="D82" s="4">
        <v>0</v>
      </c>
      <c r="E82" s="5">
        <f t="shared" si="8"/>
        <v>0</v>
      </c>
      <c r="F82" s="4">
        <v>0</v>
      </c>
      <c r="G82" s="5">
        <f t="shared" si="9"/>
        <v>0</v>
      </c>
      <c r="H82" s="4" t="e">
        <f t="shared" si="10"/>
        <v>#DIV/0!</v>
      </c>
      <c r="I82" s="18" t="e">
        <f t="shared" si="11"/>
        <v>#DIV/0!</v>
      </c>
    </row>
    <row r="83" spans="1:9" ht="50.25" hidden="1" customHeight="1" x14ac:dyDescent="0.2">
      <c r="A83" s="7" t="s">
        <v>88</v>
      </c>
      <c r="B83" s="4">
        <v>0</v>
      </c>
      <c r="C83" s="5">
        <f t="shared" si="7"/>
        <v>4.1192102182069246E-3</v>
      </c>
      <c r="D83" s="4">
        <v>0</v>
      </c>
      <c r="E83" s="5">
        <f t="shared" si="8"/>
        <v>0</v>
      </c>
      <c r="F83" s="4">
        <v>0</v>
      </c>
      <c r="G83" s="5">
        <f t="shared" si="9"/>
        <v>0</v>
      </c>
      <c r="H83" s="4" t="e">
        <f t="shared" si="10"/>
        <v>#DIV/0!</v>
      </c>
      <c r="I83" s="18" t="e">
        <f t="shared" si="11"/>
        <v>#DIV/0!</v>
      </c>
    </row>
    <row r="84" spans="1:9" ht="63.75" hidden="1" customHeight="1" x14ac:dyDescent="0.2">
      <c r="A84" s="7" t="s">
        <v>89</v>
      </c>
      <c r="B84" s="4">
        <v>0</v>
      </c>
      <c r="C84" s="5">
        <f t="shared" si="7"/>
        <v>2.3907099312537807E-3</v>
      </c>
      <c r="D84" s="4">
        <v>0</v>
      </c>
      <c r="E84" s="5">
        <f t="shared" si="8"/>
        <v>0</v>
      </c>
      <c r="F84" s="4">
        <v>0</v>
      </c>
      <c r="G84" s="5">
        <f t="shared" si="9"/>
        <v>0</v>
      </c>
      <c r="H84" s="4" t="e">
        <f t="shared" si="10"/>
        <v>#DIV/0!</v>
      </c>
      <c r="I84" s="18" t="e">
        <f t="shared" si="11"/>
        <v>#DIV/0!</v>
      </c>
    </row>
    <row r="85" spans="1:9" ht="41.25" customHeight="1" x14ac:dyDescent="0.2">
      <c r="A85" s="7" t="s">
        <v>87</v>
      </c>
      <c r="B85" s="4">
        <v>0</v>
      </c>
      <c r="C85" s="5">
        <f t="shared" si="7"/>
        <v>4.4889150848562757E-2</v>
      </c>
      <c r="D85" s="4">
        <v>3300</v>
      </c>
      <c r="E85" s="5">
        <f t="shared" si="8"/>
        <v>4.4299105374657815E-3</v>
      </c>
      <c r="F85" s="4">
        <v>0</v>
      </c>
      <c r="G85" s="5">
        <f t="shared" si="9"/>
        <v>0</v>
      </c>
      <c r="H85" s="4" t="s">
        <v>83</v>
      </c>
      <c r="I85" s="18">
        <f t="shared" si="11"/>
        <v>0</v>
      </c>
    </row>
    <row r="86" spans="1:9" ht="38.25" customHeight="1" x14ac:dyDescent="0.2">
      <c r="A86" s="7" t="s">
        <v>109</v>
      </c>
      <c r="B86" s="4">
        <v>0</v>
      </c>
      <c r="C86" s="5">
        <f t="shared" si="7"/>
        <v>0</v>
      </c>
      <c r="D86" s="4">
        <v>563</v>
      </c>
      <c r="E86" s="5">
        <f t="shared" si="8"/>
        <v>7.5576958563431361E-4</v>
      </c>
      <c r="F86" s="4">
        <v>0</v>
      </c>
      <c r="G86" s="5">
        <f t="shared" si="9"/>
        <v>0</v>
      </c>
      <c r="H86" s="4" t="s">
        <v>83</v>
      </c>
      <c r="I86" s="18">
        <f t="shared" si="11"/>
        <v>0</v>
      </c>
    </row>
    <row r="87" spans="1:9" ht="30" x14ac:dyDescent="0.2">
      <c r="A87" s="7" t="s">
        <v>67</v>
      </c>
      <c r="B87" s="4">
        <v>179.95151999999999</v>
      </c>
      <c r="C87" s="5">
        <f t="shared" si="7"/>
        <v>0</v>
      </c>
      <c r="D87" s="4">
        <v>701.4</v>
      </c>
      <c r="E87" s="5">
        <f t="shared" si="8"/>
        <v>9.4155734878136337E-4</v>
      </c>
      <c r="F87" s="4">
        <v>173.85305</v>
      </c>
      <c r="G87" s="5">
        <f t="shared" si="9"/>
        <v>4.5342750285236793E-4</v>
      </c>
      <c r="H87" s="4">
        <f t="shared" si="10"/>
        <v>-3.3889516465323481</v>
      </c>
      <c r="I87" s="18">
        <f t="shared" si="11"/>
        <v>24.786576846307383</v>
      </c>
    </row>
    <row r="88" spans="1:9" ht="60" x14ac:dyDescent="0.2">
      <c r="A88" s="7" t="s">
        <v>68</v>
      </c>
      <c r="B88" s="4">
        <v>11.6</v>
      </c>
      <c r="C88" s="5">
        <f t="shared" si="7"/>
        <v>0</v>
      </c>
      <c r="D88" s="4">
        <v>0.2</v>
      </c>
      <c r="E88" s="5">
        <f t="shared" si="8"/>
        <v>2.6847942651307768E-7</v>
      </c>
      <c r="F88" s="4">
        <v>0.2</v>
      </c>
      <c r="G88" s="5">
        <f t="shared" si="9"/>
        <v>5.2162156816042974E-7</v>
      </c>
      <c r="H88" s="4">
        <f t="shared" si="10"/>
        <v>-98.275862068965523</v>
      </c>
      <c r="I88" s="18">
        <f t="shared" si="11"/>
        <v>100</v>
      </c>
    </row>
    <row r="89" spans="1:9" ht="18" customHeight="1" x14ac:dyDescent="0.2">
      <c r="A89" s="7" t="s">
        <v>69</v>
      </c>
      <c r="B89" s="4">
        <v>0</v>
      </c>
      <c r="C89" s="5">
        <f t="shared" si="7"/>
        <v>8.0092724091743745E-3</v>
      </c>
      <c r="D89" s="4">
        <v>0</v>
      </c>
      <c r="E89" s="5">
        <f t="shared" si="8"/>
        <v>0</v>
      </c>
      <c r="F89" s="4">
        <v>0</v>
      </c>
      <c r="G89" s="5">
        <f t="shared" si="9"/>
        <v>0</v>
      </c>
      <c r="H89" s="4" t="s">
        <v>83</v>
      </c>
      <c r="I89" s="18" t="s">
        <v>83</v>
      </c>
    </row>
    <row r="90" spans="1:9" ht="39" customHeight="1" x14ac:dyDescent="0.2">
      <c r="A90" s="7" t="s">
        <v>110</v>
      </c>
      <c r="B90" s="4">
        <v>0</v>
      </c>
      <c r="C90" s="5">
        <f t="shared" si="7"/>
        <v>3.4887803221714231E-3</v>
      </c>
      <c r="D90" s="4">
        <v>1121.7</v>
      </c>
      <c r="E90" s="5">
        <f t="shared" si="8"/>
        <v>1.5057668635985962E-3</v>
      </c>
      <c r="F90" s="4">
        <v>0</v>
      </c>
      <c r="G90" s="5">
        <f t="shared" si="9"/>
        <v>0</v>
      </c>
      <c r="H90" s="4" t="s">
        <v>83</v>
      </c>
      <c r="I90" s="18">
        <f t="shared" si="11"/>
        <v>0</v>
      </c>
    </row>
    <row r="91" spans="1:9" ht="15" x14ac:dyDescent="0.2">
      <c r="A91" s="7" t="s">
        <v>70</v>
      </c>
      <c r="B91" s="4">
        <v>45.33173</v>
      </c>
      <c r="C91" s="5">
        <f t="shared" si="7"/>
        <v>3.4887803221714231E-3</v>
      </c>
      <c r="D91" s="4">
        <v>162</v>
      </c>
      <c r="E91" s="5">
        <f t="shared" si="8"/>
        <v>2.1746833547559293E-4</v>
      </c>
      <c r="F91" s="4">
        <v>59.160899999999998</v>
      </c>
      <c r="G91" s="5">
        <f t="shared" si="9"/>
        <v>1.5429800715891182E-4</v>
      </c>
      <c r="H91" s="4">
        <f t="shared" si="10"/>
        <v>30.506601005520849</v>
      </c>
      <c r="I91" s="18">
        <f t="shared" si="11"/>
        <v>36.519074074074069</v>
      </c>
    </row>
    <row r="92" spans="1:9" ht="30" x14ac:dyDescent="0.2">
      <c r="A92" s="7" t="s">
        <v>71</v>
      </c>
      <c r="B92" s="4">
        <v>0</v>
      </c>
      <c r="C92" s="5">
        <f t="shared" si="7"/>
        <v>3.4887803221714231E-3</v>
      </c>
      <c r="D92" s="4">
        <v>100</v>
      </c>
      <c r="E92" s="5">
        <f t="shared" si="8"/>
        <v>1.3423971325653885E-4</v>
      </c>
      <c r="F92" s="4">
        <v>0</v>
      </c>
      <c r="G92" s="5">
        <f t="shared" si="9"/>
        <v>0</v>
      </c>
      <c r="H92" s="4" t="s">
        <v>83</v>
      </c>
      <c r="I92" s="18">
        <f t="shared" si="11"/>
        <v>0</v>
      </c>
    </row>
    <row r="93" spans="1:9" ht="45" x14ac:dyDescent="0.2">
      <c r="A93" s="7" t="s">
        <v>72</v>
      </c>
      <c r="B93" s="4">
        <v>0</v>
      </c>
      <c r="C93" s="5">
        <f t="shared" si="7"/>
        <v>1</v>
      </c>
      <c r="D93" s="4">
        <v>340.46436999999997</v>
      </c>
      <c r="E93" s="5">
        <f t="shared" si="8"/>
        <v>4.5703839402868143E-4</v>
      </c>
      <c r="F93" s="4">
        <v>0</v>
      </c>
      <c r="G93" s="5">
        <f t="shared" si="9"/>
        <v>0</v>
      </c>
      <c r="H93" s="4" t="s">
        <v>83</v>
      </c>
      <c r="I93" s="18">
        <f t="shared" si="11"/>
        <v>0</v>
      </c>
    </row>
    <row r="94" spans="1:9" ht="30" hidden="1" x14ac:dyDescent="0.2">
      <c r="A94" s="7" t="s">
        <v>73</v>
      </c>
      <c r="B94" s="4">
        <v>0</v>
      </c>
      <c r="C94" s="5">
        <f t="shared" si="7"/>
        <v>0</v>
      </c>
      <c r="D94" s="4">
        <v>0</v>
      </c>
      <c r="E94" s="5">
        <f t="shared" si="8"/>
        <v>0</v>
      </c>
      <c r="F94" s="4">
        <v>0</v>
      </c>
      <c r="G94" s="5">
        <f t="shared" si="9"/>
        <v>0</v>
      </c>
      <c r="H94" s="4" t="e">
        <f t="shared" si="10"/>
        <v>#DIV/0!</v>
      </c>
      <c r="I94" s="18" t="e">
        <f t="shared" si="11"/>
        <v>#DIV/0!</v>
      </c>
    </row>
    <row r="95" spans="1:9" ht="30" hidden="1" x14ac:dyDescent="0.2">
      <c r="A95" s="7" t="s">
        <v>82</v>
      </c>
      <c r="B95" s="4">
        <v>0</v>
      </c>
      <c r="C95" s="5">
        <f t="shared" si="7"/>
        <v>0</v>
      </c>
      <c r="D95" s="4">
        <v>0</v>
      </c>
      <c r="E95" s="5">
        <f t="shared" si="8"/>
        <v>0</v>
      </c>
      <c r="F95" s="4">
        <v>0</v>
      </c>
      <c r="G95" s="5">
        <f t="shared" si="9"/>
        <v>0</v>
      </c>
      <c r="H95" s="4" t="e">
        <f t="shared" si="10"/>
        <v>#DIV/0!</v>
      </c>
      <c r="I95" s="18" t="e">
        <f t="shared" si="11"/>
        <v>#DIV/0!</v>
      </c>
    </row>
    <row r="96" spans="1:9" ht="30" hidden="1" x14ac:dyDescent="0.2">
      <c r="A96" s="7" t="s">
        <v>74</v>
      </c>
      <c r="B96" s="4">
        <v>0</v>
      </c>
      <c r="C96" s="5">
        <f t="shared" si="7"/>
        <v>0</v>
      </c>
      <c r="D96" s="4">
        <v>0</v>
      </c>
      <c r="E96" s="5">
        <f t="shared" si="8"/>
        <v>0</v>
      </c>
      <c r="F96" s="4">
        <v>0</v>
      </c>
      <c r="G96" s="5">
        <f t="shared" si="9"/>
        <v>0</v>
      </c>
      <c r="H96" s="4" t="e">
        <f t="shared" si="10"/>
        <v>#DIV/0!</v>
      </c>
      <c r="I96" s="18" t="e">
        <f t="shared" si="11"/>
        <v>#DIV/0!</v>
      </c>
    </row>
    <row r="97" spans="1:9" ht="45" hidden="1" x14ac:dyDescent="0.2">
      <c r="A97" s="7" t="s">
        <v>75</v>
      </c>
      <c r="B97" s="4">
        <v>0</v>
      </c>
      <c r="C97" s="5">
        <f t="shared" si="7"/>
        <v>0</v>
      </c>
      <c r="D97" s="4">
        <v>0</v>
      </c>
      <c r="E97" s="5">
        <f t="shared" si="8"/>
        <v>0</v>
      </c>
      <c r="F97" s="4">
        <v>0</v>
      </c>
      <c r="G97" s="5">
        <f t="shared" si="9"/>
        <v>0</v>
      </c>
      <c r="H97" s="4" t="e">
        <f t="shared" si="10"/>
        <v>#DIV/0!</v>
      </c>
      <c r="I97" s="18" t="e">
        <f t="shared" si="11"/>
        <v>#DIV/0!</v>
      </c>
    </row>
    <row r="98" spans="1:9" ht="45" hidden="1" x14ac:dyDescent="0.2">
      <c r="A98" s="7" t="s">
        <v>76</v>
      </c>
      <c r="B98" s="4">
        <v>0</v>
      </c>
      <c r="C98" s="5">
        <f t="shared" si="7"/>
        <v>0</v>
      </c>
      <c r="D98" s="4">
        <v>0</v>
      </c>
      <c r="E98" s="5">
        <f t="shared" si="8"/>
        <v>0</v>
      </c>
      <c r="F98" s="4">
        <v>0</v>
      </c>
      <c r="G98" s="5">
        <f t="shared" si="9"/>
        <v>0</v>
      </c>
      <c r="H98" s="4" t="e">
        <f t="shared" si="10"/>
        <v>#DIV/0!</v>
      </c>
      <c r="I98" s="18" t="e">
        <f t="shared" si="11"/>
        <v>#DIV/0!</v>
      </c>
    </row>
    <row r="99" spans="1:9" ht="30" x14ac:dyDescent="0.2">
      <c r="A99" s="7" t="s">
        <v>73</v>
      </c>
      <c r="B99" s="4">
        <v>17.710999999999999</v>
      </c>
      <c r="C99" s="5">
        <f t="shared" si="7"/>
        <v>0</v>
      </c>
      <c r="D99" s="4">
        <v>170</v>
      </c>
      <c r="E99" s="5">
        <f t="shared" si="8"/>
        <v>2.2820751253611603E-4</v>
      </c>
      <c r="F99" s="4">
        <v>167.15</v>
      </c>
      <c r="G99" s="5">
        <f t="shared" si="9"/>
        <v>4.3594522559007914E-4</v>
      </c>
      <c r="H99" s="4">
        <f t="shared" si="10"/>
        <v>843.76376263339182</v>
      </c>
      <c r="I99" s="18">
        <f t="shared" si="11"/>
        <v>98.32352941176471</v>
      </c>
    </row>
    <row r="100" spans="1:9" ht="30" x14ac:dyDescent="0.2">
      <c r="A100" s="14" t="s">
        <v>95</v>
      </c>
      <c r="B100" s="4">
        <f>SUM(B101:B107)</f>
        <v>19338.3354</v>
      </c>
      <c r="C100" s="5">
        <f t="shared" si="7"/>
        <v>0</v>
      </c>
      <c r="D100" s="4">
        <f>SUM(D101:D107)</f>
        <v>51168.3</v>
      </c>
      <c r="E100" s="5">
        <f t="shared" si="8"/>
        <v>6.8688179198245561E-2</v>
      </c>
      <c r="F100" s="4">
        <f t="shared" ref="F100" si="12">SUM(F101:F107)</f>
        <v>23250.85282</v>
      </c>
      <c r="G100" s="5">
        <f t="shared" si="9"/>
        <v>6.0640731545178746E-2</v>
      </c>
      <c r="H100" s="4">
        <f t="shared" si="10"/>
        <v>20.231924511972224</v>
      </c>
      <c r="I100" s="18">
        <f t="shared" si="11"/>
        <v>45.439955636595315</v>
      </c>
    </row>
    <row r="101" spans="1:9" ht="30" x14ac:dyDescent="0.2">
      <c r="A101" s="7" t="s">
        <v>77</v>
      </c>
      <c r="B101" s="4">
        <v>1340.8666900000001</v>
      </c>
      <c r="C101" s="5">
        <f t="shared" si="7"/>
        <v>0</v>
      </c>
      <c r="D101" s="4">
        <v>2379.8000000000002</v>
      </c>
      <c r="E101" s="5">
        <f t="shared" si="8"/>
        <v>3.1946366960791113E-3</v>
      </c>
      <c r="F101" s="4">
        <v>1513.5810899999999</v>
      </c>
      <c r="G101" s="5">
        <f t="shared" si="9"/>
        <v>3.9475827085188623E-3</v>
      </c>
      <c r="H101" s="4">
        <f t="shared" si="10"/>
        <v>12.880803236300835</v>
      </c>
      <c r="I101" s="18">
        <f t="shared" si="11"/>
        <v>63.601188755357583</v>
      </c>
    </row>
    <row r="102" spans="1:9" ht="15" x14ac:dyDescent="0.2">
      <c r="A102" s="7" t="s">
        <v>78</v>
      </c>
      <c r="B102" s="4">
        <v>778.21308999999997</v>
      </c>
      <c r="C102" s="5">
        <f t="shared" si="7"/>
        <v>0</v>
      </c>
      <c r="D102" s="4">
        <v>2561</v>
      </c>
      <c r="E102" s="5">
        <f t="shared" si="8"/>
        <v>3.4378790564999597E-3</v>
      </c>
      <c r="F102" s="4">
        <v>1055.5646999999999</v>
      </c>
      <c r="G102" s="5">
        <f t="shared" si="9"/>
        <v>2.7530265705439675E-3</v>
      </c>
      <c r="H102" s="4">
        <f t="shared" si="10"/>
        <v>35.639545718769625</v>
      </c>
      <c r="I102" s="18">
        <f t="shared" si="11"/>
        <v>41.21689574385006</v>
      </c>
    </row>
    <row r="103" spans="1:9" ht="30" customHeight="1" x14ac:dyDescent="0.2">
      <c r="A103" s="7" t="s">
        <v>79</v>
      </c>
      <c r="B103" s="4">
        <v>14612.11347</v>
      </c>
      <c r="C103" s="5">
        <f t="shared" si="7"/>
        <v>0</v>
      </c>
      <c r="D103" s="4">
        <v>35846.199999999997</v>
      </c>
      <c r="E103" s="5">
        <f t="shared" si="8"/>
        <v>4.8119836093365419E-2</v>
      </c>
      <c r="F103" s="4">
        <v>18169.18578</v>
      </c>
      <c r="G103" s="5">
        <f t="shared" si="9"/>
        <v>4.7387195893808902E-2</v>
      </c>
      <c r="H103" s="4">
        <f t="shared" si="10"/>
        <v>24.343311577089736</v>
      </c>
      <c r="I103" s="18">
        <f t="shared" si="11"/>
        <v>50.686504510938398</v>
      </c>
    </row>
    <row r="104" spans="1:9" ht="62.25" hidden="1" customHeight="1" x14ac:dyDescent="0.2">
      <c r="A104" s="7" t="s">
        <v>90</v>
      </c>
      <c r="B104" s="4">
        <v>0</v>
      </c>
      <c r="C104" s="5">
        <f t="shared" si="7"/>
        <v>0</v>
      </c>
      <c r="D104" s="4">
        <v>0</v>
      </c>
      <c r="E104" s="5">
        <f t="shared" si="8"/>
        <v>0</v>
      </c>
      <c r="F104" s="4">
        <v>0</v>
      </c>
      <c r="G104" s="5">
        <f t="shared" si="9"/>
        <v>0</v>
      </c>
      <c r="H104" s="4" t="e">
        <f t="shared" si="10"/>
        <v>#DIV/0!</v>
      </c>
      <c r="I104" s="18" t="e">
        <f t="shared" si="11"/>
        <v>#DIV/0!</v>
      </c>
    </row>
    <row r="105" spans="1:9" ht="23.25" customHeight="1" x14ac:dyDescent="0.2">
      <c r="A105" s="7" t="s">
        <v>100</v>
      </c>
      <c r="B105" s="4">
        <v>0</v>
      </c>
      <c r="C105" s="5">
        <f t="shared" si="7"/>
        <v>0</v>
      </c>
      <c r="D105" s="4">
        <v>1767</v>
      </c>
      <c r="E105" s="5">
        <f t="shared" si="8"/>
        <v>2.3720157332430413E-3</v>
      </c>
      <c r="F105" s="4">
        <v>0</v>
      </c>
      <c r="G105" s="5">
        <f t="shared" si="9"/>
        <v>0</v>
      </c>
      <c r="H105" s="4" t="s">
        <v>83</v>
      </c>
      <c r="I105" s="18">
        <f t="shared" si="11"/>
        <v>0</v>
      </c>
    </row>
    <row r="106" spans="1:9" ht="30" customHeight="1" x14ac:dyDescent="0.2">
      <c r="A106" s="7" t="s">
        <v>101</v>
      </c>
      <c r="B106" s="4">
        <v>0</v>
      </c>
      <c r="C106" s="5">
        <f t="shared" si="7"/>
        <v>0</v>
      </c>
      <c r="D106" s="4">
        <v>2293</v>
      </c>
      <c r="E106" s="5">
        <f t="shared" si="8"/>
        <v>3.0781166249724354E-3</v>
      </c>
      <c r="F106" s="4">
        <v>0</v>
      </c>
      <c r="G106" s="5">
        <f t="shared" si="9"/>
        <v>0</v>
      </c>
      <c r="H106" s="4" t="s">
        <v>83</v>
      </c>
      <c r="I106" s="18">
        <f t="shared" si="11"/>
        <v>0</v>
      </c>
    </row>
    <row r="107" spans="1:9" ht="30" x14ac:dyDescent="0.2">
      <c r="A107" s="7" t="s">
        <v>80</v>
      </c>
      <c r="B107" s="4">
        <v>2607.1421500000001</v>
      </c>
      <c r="C107" s="5">
        <f t="shared" si="7"/>
        <v>0</v>
      </c>
      <c r="D107" s="4">
        <v>6321.3</v>
      </c>
      <c r="E107" s="5">
        <f t="shared" si="8"/>
        <v>8.4856949940855901E-3</v>
      </c>
      <c r="F107" s="4">
        <v>2512.5212499999998</v>
      </c>
      <c r="G107" s="5">
        <f t="shared" si="9"/>
        <v>6.5529263723070148E-3</v>
      </c>
      <c r="H107" s="4">
        <f t="shared" si="10"/>
        <v>-3.6292957789048899</v>
      </c>
      <c r="I107" s="18">
        <f t="shared" si="11"/>
        <v>39.746907281730017</v>
      </c>
    </row>
    <row r="108" spans="1:9" ht="28.5" x14ac:dyDescent="0.2">
      <c r="A108" s="21" t="s">
        <v>92</v>
      </c>
      <c r="B108" s="4">
        <f>SUM(B109)</f>
        <v>1135.652</v>
      </c>
      <c r="C108" s="5">
        <f t="shared" si="7"/>
        <v>0</v>
      </c>
      <c r="D108" s="4">
        <f>SUM(D109)</f>
        <v>8994.6144600000007</v>
      </c>
      <c r="E108" s="5">
        <f t="shared" si="8"/>
        <v>1.2074344659635181E-2</v>
      </c>
      <c r="F108" s="4">
        <f>SUM(F109)</f>
        <v>3127.138336</v>
      </c>
      <c r="G108" s="5">
        <f t="shared" si="9"/>
        <v>8.1559140133945843E-3</v>
      </c>
      <c r="H108" s="4">
        <f t="shared" si="10"/>
        <v>175.36061539978795</v>
      </c>
      <c r="I108" s="18">
        <f t="shared" si="11"/>
        <v>34.766785723909727</v>
      </c>
    </row>
    <row r="109" spans="1:9" ht="30" x14ac:dyDescent="0.2">
      <c r="A109" s="14" t="s">
        <v>93</v>
      </c>
      <c r="B109" s="4">
        <f>SUM(B110)</f>
        <v>1135.652</v>
      </c>
      <c r="C109" s="5">
        <f t="shared" si="7"/>
        <v>0</v>
      </c>
      <c r="D109" s="4">
        <f>SUM(D110)</f>
        <v>8994.6144600000007</v>
      </c>
      <c r="E109" s="5">
        <f t="shared" si="8"/>
        <v>1.2074344659635181E-2</v>
      </c>
      <c r="F109" s="4">
        <f>SUM(F110)</f>
        <v>3127.138336</v>
      </c>
      <c r="G109" s="5">
        <f t="shared" si="9"/>
        <v>8.1559140133945843E-3</v>
      </c>
      <c r="H109" s="4">
        <f t="shared" si="10"/>
        <v>175.36061539978795</v>
      </c>
      <c r="I109" s="18">
        <f t="shared" si="11"/>
        <v>34.766785723909727</v>
      </c>
    </row>
    <row r="110" spans="1:9" ht="77.25" customHeight="1" x14ac:dyDescent="0.2">
      <c r="A110" s="7" t="s">
        <v>62</v>
      </c>
      <c r="B110" s="4">
        <v>1135.652</v>
      </c>
      <c r="C110" s="5">
        <f t="shared" si="7"/>
        <v>0</v>
      </c>
      <c r="D110" s="4">
        <v>8994.6144600000007</v>
      </c>
      <c r="E110" s="5">
        <f t="shared" si="8"/>
        <v>1.2074344659635181E-2</v>
      </c>
      <c r="F110" s="4">
        <v>3127.138336</v>
      </c>
      <c r="G110" s="5">
        <f t="shared" si="9"/>
        <v>8.1559140133945843E-3</v>
      </c>
      <c r="H110" s="4">
        <f t="shared" si="10"/>
        <v>175.36061539978795</v>
      </c>
      <c r="I110" s="18">
        <f t="shared" si="11"/>
        <v>34.766785723909727</v>
      </c>
    </row>
    <row r="111" spans="1:9" ht="15" x14ac:dyDescent="0.2">
      <c r="A111" s="14" t="s">
        <v>81</v>
      </c>
      <c r="B111" s="19">
        <f>SUM(B5+B21+B35+B37+B50+B59+B61+B63+B68+B75+B108)</f>
        <v>325515.47965999995</v>
      </c>
      <c r="C111" s="19" t="s">
        <v>83</v>
      </c>
      <c r="D111" s="19">
        <f>SUM(D5+D21+D35+D37+D50+D59+D61+D63+D68+D75+D108)</f>
        <v>744936.03698999994</v>
      </c>
      <c r="E111" s="19" t="s">
        <v>94</v>
      </c>
      <c r="F111" s="19">
        <f>SUM(F5+F21+F35+F37+F50+F59+F61+F63+F68+F75+F108)</f>
        <v>383419.72841600003</v>
      </c>
      <c r="G111" s="20" t="s">
        <v>83</v>
      </c>
      <c r="H111" s="4" t="s">
        <v>94</v>
      </c>
      <c r="I111" s="15">
        <f t="shared" ref="I111" si="13">F111/D111*100/100</f>
        <v>0.51470154399463841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2023-07-21T06:57:02Z</dcterms:modified>
</cp:coreProperties>
</file>