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НА 01.07" sheetId="3" r:id="rId1"/>
  </sheets>
  <definedNames>
    <definedName name="__bookmark_1">#REF!</definedName>
    <definedName name="__bookmark_2">#REF!</definedName>
    <definedName name="__bookmark_6">#REF!</definedName>
    <definedName name="__bookmark_7">#REF!</definedName>
  </definedNames>
  <calcPr calcId="144525"/>
</workbook>
</file>

<file path=xl/calcChain.xml><?xml version="1.0" encoding="utf-8"?>
<calcChain xmlns="http://schemas.openxmlformats.org/spreadsheetml/2006/main">
  <c r="F82" i="3" l="1"/>
  <c r="D82" i="3"/>
  <c r="I83" i="3"/>
  <c r="H83" i="3"/>
  <c r="C83" i="3"/>
  <c r="F110" i="3" l="1"/>
  <c r="D110" i="3"/>
  <c r="H118" i="3"/>
  <c r="I118" i="3"/>
  <c r="C118" i="3"/>
  <c r="D81" i="3" l="1"/>
  <c r="D162" i="3" s="1"/>
  <c r="E83" i="3" s="1"/>
  <c r="F40" i="3"/>
  <c r="I55" i="3"/>
  <c r="H55" i="3"/>
  <c r="F54" i="3"/>
  <c r="D54" i="3"/>
  <c r="B54" i="3"/>
  <c r="F6" i="3"/>
  <c r="D6" i="3"/>
  <c r="D9" i="3"/>
  <c r="B82" i="3"/>
  <c r="B27" i="3"/>
  <c r="H54" i="3" l="1"/>
  <c r="I54" i="3"/>
  <c r="D5" i="3"/>
  <c r="B9" i="3"/>
  <c r="B70" i="3"/>
  <c r="B69" i="3" s="1"/>
  <c r="D70" i="3"/>
  <c r="F70" i="3"/>
  <c r="I44" i="3"/>
  <c r="I46" i="3"/>
  <c r="I47" i="3"/>
  <c r="I48" i="3"/>
  <c r="I50" i="3"/>
  <c r="I52" i="3"/>
  <c r="I53" i="3"/>
  <c r="H44" i="3"/>
  <c r="H46" i="3"/>
  <c r="H47" i="3"/>
  <c r="H48" i="3"/>
  <c r="H50" i="3"/>
  <c r="H52" i="3"/>
  <c r="H53" i="3"/>
  <c r="F51" i="3"/>
  <c r="D51" i="3"/>
  <c r="I51" i="3" s="1"/>
  <c r="B51" i="3"/>
  <c r="F22" i="3"/>
  <c r="I36" i="3"/>
  <c r="H36" i="3"/>
  <c r="F35" i="3"/>
  <c r="H35" i="3" s="1"/>
  <c r="D35" i="3"/>
  <c r="B35" i="3"/>
  <c r="H70" i="3" l="1"/>
  <c r="I70" i="3"/>
  <c r="H51" i="3"/>
  <c r="I35" i="3"/>
  <c r="I153" i="3"/>
  <c r="I156" i="3"/>
  <c r="I157" i="3"/>
  <c r="I158" i="3"/>
  <c r="H153" i="3"/>
  <c r="H158" i="3"/>
  <c r="I111" i="3"/>
  <c r="I112" i="3"/>
  <c r="H111" i="3"/>
  <c r="H112" i="3"/>
  <c r="H7" i="3"/>
  <c r="B155" i="3"/>
  <c r="B154" i="3" s="1"/>
  <c r="B142" i="3"/>
  <c r="B141" i="3" s="1"/>
  <c r="B110" i="3"/>
  <c r="F155" i="3" l="1"/>
  <c r="D155" i="3"/>
  <c r="I139" i="3"/>
  <c r="I140" i="3"/>
  <c r="I143" i="3"/>
  <c r="I144" i="3"/>
  <c r="H136" i="3"/>
  <c r="H139" i="3"/>
  <c r="H140" i="3"/>
  <c r="F142" i="3"/>
  <c r="D142" i="3"/>
  <c r="D141" i="3" s="1"/>
  <c r="H155" i="3" l="1"/>
  <c r="I155" i="3"/>
  <c r="I142" i="3"/>
  <c r="F141" i="3"/>
  <c r="I141" i="3" s="1"/>
  <c r="I116" i="3"/>
  <c r="I115" i="3"/>
  <c r="D57" i="3"/>
  <c r="I29" i="3"/>
  <c r="B59" i="3" l="1"/>
  <c r="I7" i="3" l="1"/>
  <c r="I10" i="3"/>
  <c r="I12" i="3"/>
  <c r="I14" i="3"/>
  <c r="I18" i="3"/>
  <c r="I20" i="3"/>
  <c r="I23" i="3"/>
  <c r="I24" i="3"/>
  <c r="I25" i="3"/>
  <c r="I26" i="3"/>
  <c r="I28" i="3"/>
  <c r="I33" i="3"/>
  <c r="I34" i="3"/>
  <c r="I37" i="3"/>
  <c r="I39" i="3"/>
  <c r="I42" i="3"/>
  <c r="I43" i="3"/>
  <c r="I58" i="3"/>
  <c r="I60" i="3"/>
  <c r="I62" i="3"/>
  <c r="I64" i="3"/>
  <c r="I65" i="3"/>
  <c r="I67" i="3"/>
  <c r="I68" i="3"/>
  <c r="I71" i="3"/>
  <c r="I72" i="3"/>
  <c r="I73" i="3"/>
  <c r="I77" i="3"/>
  <c r="I79" i="3"/>
  <c r="I80" i="3"/>
  <c r="I84" i="3"/>
  <c r="I85" i="3"/>
  <c r="I86" i="3"/>
  <c r="I87" i="3"/>
  <c r="I88" i="3"/>
  <c r="I89" i="3"/>
  <c r="I90" i="3"/>
  <c r="I91" i="3"/>
  <c r="I92" i="3"/>
  <c r="I93" i="3"/>
  <c r="I95" i="3"/>
  <c r="I96" i="3"/>
  <c r="I97" i="3"/>
  <c r="I98" i="3"/>
  <c r="I99" i="3"/>
  <c r="I100" i="3"/>
  <c r="I102" i="3"/>
  <c r="I103" i="3"/>
  <c r="I104" i="3"/>
  <c r="I106" i="3"/>
  <c r="I107" i="3"/>
  <c r="I109" i="3"/>
  <c r="I113" i="3"/>
  <c r="I114" i="3"/>
  <c r="I117" i="3"/>
  <c r="I121" i="3"/>
  <c r="I124" i="3"/>
  <c r="I127" i="3"/>
  <c r="I130" i="3"/>
  <c r="I133" i="3"/>
  <c r="I136" i="3"/>
  <c r="I147" i="3"/>
  <c r="I150" i="3"/>
  <c r="I161" i="3"/>
  <c r="H10" i="3"/>
  <c r="H14" i="3"/>
  <c r="H20" i="3"/>
  <c r="H23" i="3"/>
  <c r="H24" i="3"/>
  <c r="H25" i="3"/>
  <c r="H28" i="3"/>
  <c r="H33" i="3"/>
  <c r="H37" i="3"/>
  <c r="H42" i="3"/>
  <c r="H43" i="3"/>
  <c r="H60" i="3"/>
  <c r="H62" i="3"/>
  <c r="H65" i="3"/>
  <c r="H67" i="3"/>
  <c r="H68" i="3"/>
  <c r="H71" i="3"/>
  <c r="H72" i="3"/>
  <c r="H77" i="3"/>
  <c r="H79" i="3"/>
  <c r="H80" i="3"/>
  <c r="H84" i="3"/>
  <c r="H86" i="3"/>
  <c r="H87" i="3"/>
  <c r="H88" i="3"/>
  <c r="H92" i="3"/>
  <c r="H95" i="3"/>
  <c r="H100" i="3"/>
  <c r="H103" i="3"/>
  <c r="H104" i="3"/>
  <c r="H108" i="3"/>
  <c r="H113" i="3"/>
  <c r="H114" i="3"/>
  <c r="H117" i="3"/>
  <c r="H121" i="3"/>
  <c r="H133" i="3"/>
  <c r="H147" i="3"/>
  <c r="H150" i="3"/>
  <c r="H161" i="3"/>
  <c r="D32" i="3"/>
  <c r="D27" i="3"/>
  <c r="D22" i="3"/>
  <c r="D17" i="3"/>
  <c r="D13" i="3"/>
  <c r="F63" i="3"/>
  <c r="D63" i="3"/>
  <c r="B63" i="3"/>
  <c r="B45" i="3"/>
  <c r="B22" i="3"/>
  <c r="D21" i="3" l="1"/>
  <c r="H63" i="3"/>
  <c r="I63" i="3"/>
  <c r="D160" i="3"/>
  <c r="D159" i="3" s="1"/>
  <c r="F160" i="3"/>
  <c r="F159" i="3" s="1"/>
  <c r="B160" i="3"/>
  <c r="D154" i="3"/>
  <c r="D152" i="3"/>
  <c r="D151" i="3" s="1"/>
  <c r="F152" i="3"/>
  <c r="F151" i="3" s="1"/>
  <c r="B152" i="3"/>
  <c r="D149" i="3"/>
  <c r="D148" i="3" s="1"/>
  <c r="F149" i="3"/>
  <c r="F148" i="3" s="1"/>
  <c r="B149" i="3"/>
  <c r="B146" i="3"/>
  <c r="F146" i="3"/>
  <c r="F145" i="3" s="1"/>
  <c r="D146" i="3"/>
  <c r="D145" i="3" s="1"/>
  <c r="F138" i="3"/>
  <c r="D138" i="3"/>
  <c r="D137" i="3" s="1"/>
  <c r="B138" i="3"/>
  <c r="F135" i="3"/>
  <c r="D135" i="3"/>
  <c r="D134" i="3" s="1"/>
  <c r="B135" i="3"/>
  <c r="F132" i="3"/>
  <c r="D132" i="3"/>
  <c r="D131" i="3" s="1"/>
  <c r="B132" i="3"/>
  <c r="D129" i="3"/>
  <c r="D128" i="3" s="1"/>
  <c r="F129" i="3"/>
  <c r="F128" i="3" s="1"/>
  <c r="B129" i="3"/>
  <c r="B128" i="3" s="1"/>
  <c r="D126" i="3"/>
  <c r="D125" i="3" s="1"/>
  <c r="F126" i="3"/>
  <c r="F125" i="3" s="1"/>
  <c r="B126" i="3"/>
  <c r="B125" i="3" s="1"/>
  <c r="F120" i="3"/>
  <c r="D120" i="3"/>
  <c r="D119" i="3" s="1"/>
  <c r="B120" i="3"/>
  <c r="F66" i="3"/>
  <c r="D66" i="3"/>
  <c r="B66" i="3"/>
  <c r="H66" i="3" l="1"/>
  <c r="I159" i="3"/>
  <c r="I160" i="3"/>
  <c r="I151" i="3"/>
  <c r="I152" i="3"/>
  <c r="B137" i="3"/>
  <c r="I138" i="3"/>
  <c r="H138" i="3"/>
  <c r="H135" i="3"/>
  <c r="I128" i="3"/>
  <c r="I129" i="3"/>
  <c r="F131" i="3"/>
  <c r="I131" i="3" s="1"/>
  <c r="I132" i="3"/>
  <c r="F137" i="3"/>
  <c r="I146" i="3"/>
  <c r="F154" i="3"/>
  <c r="F119" i="3"/>
  <c r="I119" i="3" s="1"/>
  <c r="I120" i="3"/>
  <c r="I125" i="3"/>
  <c r="I126" i="3"/>
  <c r="F134" i="3"/>
  <c r="I134" i="3" s="1"/>
  <c r="I135" i="3"/>
  <c r="I148" i="3"/>
  <c r="I149" i="3"/>
  <c r="I82" i="3"/>
  <c r="I66" i="3"/>
  <c r="B159" i="3"/>
  <c r="H159" i="3" s="1"/>
  <c r="H160" i="3"/>
  <c r="B151" i="3"/>
  <c r="H151" i="3" s="1"/>
  <c r="H152" i="3"/>
  <c r="B148" i="3"/>
  <c r="H148" i="3" s="1"/>
  <c r="H149" i="3"/>
  <c r="B145" i="3"/>
  <c r="H146" i="3"/>
  <c r="B134" i="3"/>
  <c r="B131" i="3"/>
  <c r="H132" i="3"/>
  <c r="B119" i="3"/>
  <c r="H120" i="3"/>
  <c r="B123" i="3"/>
  <c r="B122" i="3" s="1"/>
  <c r="H82" i="3"/>
  <c r="F81" i="3"/>
  <c r="I154" i="3" l="1"/>
  <c r="H154" i="3"/>
  <c r="I137" i="3"/>
  <c r="H137" i="3"/>
  <c r="I145" i="3"/>
  <c r="H119" i="3"/>
  <c r="H131" i="3"/>
  <c r="H134" i="3"/>
  <c r="H145" i="3"/>
  <c r="H110" i="3"/>
  <c r="I110" i="3"/>
  <c r="B81" i="3"/>
  <c r="H81" i="3" s="1"/>
  <c r="D123" i="3"/>
  <c r="D122" i="3" s="1"/>
  <c r="F123" i="3"/>
  <c r="F45" i="3"/>
  <c r="D45" i="3"/>
  <c r="F41" i="3"/>
  <c r="I81" i="3" l="1"/>
  <c r="H45" i="3"/>
  <c r="I45" i="3"/>
  <c r="F122" i="3"/>
  <c r="I122" i="3" s="1"/>
  <c r="I123" i="3"/>
  <c r="H22" i="3"/>
  <c r="I22" i="3"/>
  <c r="F9" i="3"/>
  <c r="I9" i="3" l="1"/>
  <c r="H9" i="3"/>
  <c r="F38" i="3"/>
  <c r="D38" i="3"/>
  <c r="B38" i="3"/>
  <c r="I38" i="3" l="1"/>
  <c r="B78" i="3"/>
  <c r="B75" i="3"/>
  <c r="B61" i="3"/>
  <c r="B57" i="3"/>
  <c r="B49" i="3"/>
  <c r="B41" i="3"/>
  <c r="B32" i="3"/>
  <c r="B21" i="3" s="1"/>
  <c r="B17" i="3"/>
  <c r="B13" i="3"/>
  <c r="F49" i="3"/>
  <c r="F32" i="3"/>
  <c r="I32" i="3" s="1"/>
  <c r="F78" i="3"/>
  <c r="F75" i="3"/>
  <c r="F61" i="3"/>
  <c r="F59" i="3"/>
  <c r="H59" i="3" s="1"/>
  <c r="F57" i="3"/>
  <c r="I57" i="3" s="1"/>
  <c r="F27" i="3"/>
  <c r="F17" i="3"/>
  <c r="I17" i="3" s="1"/>
  <c r="F13" i="3"/>
  <c r="I13" i="3" s="1"/>
  <c r="H41" i="3" l="1"/>
  <c r="B40" i="3"/>
  <c r="H49" i="3"/>
  <c r="I27" i="3"/>
  <c r="F21" i="3"/>
  <c r="H78" i="3"/>
  <c r="H75" i="3"/>
  <c r="H61" i="3"/>
  <c r="H32" i="3"/>
  <c r="H27" i="3"/>
  <c r="H13" i="3"/>
  <c r="F69" i="3"/>
  <c r="B74" i="3"/>
  <c r="B56" i="3"/>
  <c r="F74" i="3"/>
  <c r="F56" i="3"/>
  <c r="D78" i="3"/>
  <c r="I78" i="3" s="1"/>
  <c r="D75" i="3"/>
  <c r="I75" i="3" s="1"/>
  <c r="D61" i="3"/>
  <c r="I61" i="3" s="1"/>
  <c r="D59" i="3"/>
  <c r="D49" i="3"/>
  <c r="I49" i="3" s="1"/>
  <c r="D41" i="3"/>
  <c r="D40" i="3" s="1"/>
  <c r="H40" i="3" l="1"/>
  <c r="H74" i="3"/>
  <c r="H69" i="3"/>
  <c r="H56" i="3"/>
  <c r="D56" i="3"/>
  <c r="I56" i="3" s="1"/>
  <c r="I59" i="3"/>
  <c r="I41" i="3"/>
  <c r="D69" i="3"/>
  <c r="I69" i="3" s="1"/>
  <c r="I21" i="3"/>
  <c r="D74" i="3"/>
  <c r="I74" i="3" s="1"/>
  <c r="B6" i="3"/>
  <c r="E118" i="3" l="1"/>
  <c r="H6" i="3"/>
  <c r="I40" i="3"/>
  <c r="H21" i="3"/>
  <c r="F5" i="3"/>
  <c r="F162" i="3" s="1"/>
  <c r="I6" i="3"/>
  <c r="B5" i="3"/>
  <c r="B162" i="3" s="1"/>
  <c r="G118" i="3" l="1"/>
  <c r="G83" i="3"/>
  <c r="C54" i="3"/>
  <c r="C55" i="3"/>
  <c r="G55" i="3"/>
  <c r="G54" i="3"/>
  <c r="E70" i="3"/>
  <c r="E55" i="3"/>
  <c r="E54" i="3"/>
  <c r="C66" i="3"/>
  <c r="G70" i="3"/>
  <c r="G80" i="3"/>
  <c r="C70" i="3"/>
  <c r="C52" i="3"/>
  <c r="C53" i="3"/>
  <c r="C51" i="3"/>
  <c r="G52" i="3"/>
  <c r="G53" i="3"/>
  <c r="G51" i="3"/>
  <c r="E53" i="3"/>
  <c r="E52" i="3"/>
  <c r="E51" i="3"/>
  <c r="C36" i="3"/>
  <c r="C35" i="3"/>
  <c r="G36" i="3"/>
  <c r="G35" i="3"/>
  <c r="E36" i="3"/>
  <c r="E35" i="3"/>
  <c r="C107" i="3"/>
  <c r="C111" i="3"/>
  <c r="C109" i="3"/>
  <c r="C108" i="3"/>
  <c r="C112" i="3"/>
  <c r="C110" i="3"/>
  <c r="G8" i="3"/>
  <c r="G156" i="3"/>
  <c r="G108" i="3"/>
  <c r="G112" i="3"/>
  <c r="G157" i="3"/>
  <c r="G109" i="3"/>
  <c r="G158" i="3"/>
  <c r="G110" i="3"/>
  <c r="G155" i="3"/>
  <c r="G107" i="3"/>
  <c r="G111" i="3"/>
  <c r="E155" i="3"/>
  <c r="E110" i="3"/>
  <c r="E156" i="3"/>
  <c r="E107" i="3"/>
  <c r="E111" i="3"/>
  <c r="E157" i="3"/>
  <c r="E108" i="3"/>
  <c r="E112" i="3"/>
  <c r="E154" i="3"/>
  <c r="E109" i="3"/>
  <c r="C145" i="3"/>
  <c r="C8" i="3"/>
  <c r="E145" i="3"/>
  <c r="E8" i="3"/>
  <c r="E158" i="3"/>
  <c r="E137" i="3"/>
  <c r="E139" i="3"/>
  <c r="E141" i="3"/>
  <c r="E143" i="3"/>
  <c r="E136" i="3"/>
  <c r="E138" i="3"/>
  <c r="E140" i="3"/>
  <c r="E142" i="3"/>
  <c r="E144" i="3"/>
  <c r="E115" i="3"/>
  <c r="E116" i="3"/>
  <c r="E29" i="3"/>
  <c r="E12" i="3"/>
  <c r="E20" i="3"/>
  <c r="E28" i="3"/>
  <c r="E39" i="3"/>
  <c r="E47" i="3"/>
  <c r="E60" i="3"/>
  <c r="E68" i="3"/>
  <c r="E76" i="3"/>
  <c r="E85" i="3"/>
  <c r="E93" i="3"/>
  <c r="E101" i="3"/>
  <c r="E120" i="3"/>
  <c r="E128" i="3"/>
  <c r="E148" i="3"/>
  <c r="E11" i="3"/>
  <c r="E19" i="3"/>
  <c r="E27" i="3"/>
  <c r="E42" i="3"/>
  <c r="E50" i="3"/>
  <c r="E63" i="3"/>
  <c r="E71" i="3"/>
  <c r="E79" i="3"/>
  <c r="E88" i="3"/>
  <c r="E96" i="3"/>
  <c r="E104" i="3"/>
  <c r="E113" i="3"/>
  <c r="E123" i="3"/>
  <c r="E131" i="3"/>
  <c r="E151" i="3"/>
  <c r="E161" i="3"/>
  <c r="E159" i="3"/>
  <c r="E14" i="3"/>
  <c r="E22" i="3"/>
  <c r="E31" i="3"/>
  <c r="E49" i="3"/>
  <c r="E62" i="3"/>
  <c r="E78" i="3"/>
  <c r="E87" i="3"/>
  <c r="E95" i="3"/>
  <c r="E103" i="3"/>
  <c r="E122" i="3"/>
  <c r="E130" i="3"/>
  <c r="E150" i="3"/>
  <c r="E160" i="3"/>
  <c r="E13" i="3"/>
  <c r="E21" i="3"/>
  <c r="E30" i="3"/>
  <c r="E48" i="3"/>
  <c r="E61" i="3"/>
  <c r="E69" i="3"/>
  <c r="E77" i="3"/>
  <c r="E86" i="3"/>
  <c r="E94" i="3"/>
  <c r="E102" i="3"/>
  <c r="E121" i="3"/>
  <c r="E129" i="3"/>
  <c r="E149" i="3"/>
  <c r="E6" i="3"/>
  <c r="E16" i="3"/>
  <c r="E24" i="3"/>
  <c r="E33" i="3"/>
  <c r="E43" i="3"/>
  <c r="E56" i="3"/>
  <c r="E64" i="3"/>
  <c r="E72" i="3"/>
  <c r="E80" i="3"/>
  <c r="E89" i="3"/>
  <c r="E97" i="3"/>
  <c r="E105" i="3"/>
  <c r="E114" i="3"/>
  <c r="E124" i="3"/>
  <c r="E132" i="3"/>
  <c r="E7" i="3"/>
  <c r="E23" i="3"/>
  <c r="E46" i="3"/>
  <c r="E67" i="3"/>
  <c r="E84" i="3"/>
  <c r="E100" i="3"/>
  <c r="E119" i="3"/>
  <c r="E135" i="3"/>
  <c r="E10" i="3"/>
  <c r="E26" i="3"/>
  <c r="E45" i="3"/>
  <c r="E66" i="3"/>
  <c r="E82" i="3"/>
  <c r="E99" i="3"/>
  <c r="E117" i="3"/>
  <c r="E134" i="3"/>
  <c r="E17" i="3"/>
  <c r="E34" i="3"/>
  <c r="E57" i="3"/>
  <c r="E73" i="3"/>
  <c r="E90" i="3"/>
  <c r="E106" i="3"/>
  <c r="E125" i="3"/>
  <c r="E38" i="3"/>
  <c r="E152" i="3"/>
  <c r="E15" i="3"/>
  <c r="E32" i="3"/>
  <c r="E59" i="3"/>
  <c r="E75" i="3"/>
  <c r="E92" i="3"/>
  <c r="E127" i="3"/>
  <c r="E147" i="3"/>
  <c r="E5" i="3"/>
  <c r="E18" i="3"/>
  <c r="E37" i="3"/>
  <c r="E58" i="3"/>
  <c r="E74" i="3"/>
  <c r="E91" i="3"/>
  <c r="E126" i="3"/>
  <c r="E146" i="3"/>
  <c r="E9" i="3"/>
  <c r="E25" i="3"/>
  <c r="E44" i="3"/>
  <c r="E65" i="3"/>
  <c r="E81" i="3"/>
  <c r="E98" i="3"/>
  <c r="E133" i="3"/>
  <c r="E153" i="3"/>
  <c r="E41" i="3"/>
  <c r="E40" i="3"/>
  <c r="I5" i="3"/>
  <c r="H5" i="3"/>
  <c r="C158" i="3"/>
  <c r="C156" i="3" l="1"/>
  <c r="C157" i="3"/>
  <c r="C155" i="3"/>
  <c r="C140" i="3"/>
  <c r="C142" i="3"/>
  <c r="C144" i="3"/>
  <c r="C139" i="3"/>
  <c r="C141" i="3"/>
  <c r="C143" i="3"/>
  <c r="C138" i="3"/>
  <c r="G116" i="3"/>
  <c r="G140" i="3"/>
  <c r="G142" i="3"/>
  <c r="G144" i="3"/>
  <c r="G139" i="3"/>
  <c r="G141" i="3"/>
  <c r="G143" i="3"/>
  <c r="G145" i="3"/>
  <c r="C115" i="3"/>
  <c r="C116" i="3"/>
  <c r="G29" i="3"/>
  <c r="G115" i="3"/>
  <c r="C5" i="3"/>
  <c r="C29" i="3"/>
  <c r="G7" i="3"/>
  <c r="G9" i="3"/>
  <c r="G11" i="3"/>
  <c r="G13" i="3"/>
  <c r="G15" i="3"/>
  <c r="G17" i="3"/>
  <c r="G19" i="3"/>
  <c r="G21" i="3"/>
  <c r="G23" i="3"/>
  <c r="G25" i="3"/>
  <c r="G27" i="3"/>
  <c r="G30" i="3"/>
  <c r="G32" i="3"/>
  <c r="G34" i="3"/>
  <c r="G38" i="3"/>
  <c r="G40" i="3"/>
  <c r="G42" i="3"/>
  <c r="G44" i="3"/>
  <c r="G46" i="3"/>
  <c r="G48" i="3"/>
  <c r="G50" i="3"/>
  <c r="G57" i="3"/>
  <c r="G59" i="3"/>
  <c r="G61" i="3"/>
  <c r="G63" i="3"/>
  <c r="G65" i="3"/>
  <c r="G67" i="3"/>
  <c r="G69" i="3"/>
  <c r="G71" i="3"/>
  <c r="G73" i="3"/>
  <c r="G75" i="3"/>
  <c r="G77" i="3"/>
  <c r="G79" i="3"/>
  <c r="G81" i="3"/>
  <c r="G84" i="3"/>
  <c r="G86" i="3"/>
  <c r="G88" i="3"/>
  <c r="G90" i="3"/>
  <c r="G92" i="3"/>
  <c r="G94" i="3"/>
  <c r="G96" i="3"/>
  <c r="G98" i="3"/>
  <c r="G100" i="3"/>
  <c r="G102" i="3"/>
  <c r="G104" i="3"/>
  <c r="G106" i="3"/>
  <c r="G113" i="3"/>
  <c r="G119" i="3"/>
  <c r="G121" i="3"/>
  <c r="G123" i="3"/>
  <c r="G125" i="3"/>
  <c r="G127" i="3"/>
  <c r="G129" i="3"/>
  <c r="G131" i="3"/>
  <c r="G133" i="3"/>
  <c r="G135" i="3"/>
  <c r="G137" i="3"/>
  <c r="G147" i="3"/>
  <c r="G149" i="3"/>
  <c r="G151" i="3"/>
  <c r="G153" i="3"/>
  <c r="G159" i="3"/>
  <c r="G161" i="3"/>
  <c r="G10" i="3"/>
  <c r="G12" i="3"/>
  <c r="G14" i="3"/>
  <c r="G16" i="3"/>
  <c r="G18" i="3"/>
  <c r="G20" i="3"/>
  <c r="G22" i="3"/>
  <c r="G24" i="3"/>
  <c r="G26" i="3"/>
  <c r="G28" i="3"/>
  <c r="G31" i="3"/>
  <c r="G33" i="3"/>
  <c r="G37" i="3"/>
  <c r="G39" i="3"/>
  <c r="G43" i="3"/>
  <c r="G47" i="3"/>
  <c r="G56" i="3"/>
  <c r="G60" i="3"/>
  <c r="G64" i="3"/>
  <c r="G68" i="3"/>
  <c r="G72" i="3"/>
  <c r="G76" i="3"/>
  <c r="G85" i="3"/>
  <c r="G89" i="3"/>
  <c r="G93" i="3"/>
  <c r="G97" i="3"/>
  <c r="G101" i="3"/>
  <c r="G105" i="3"/>
  <c r="G114" i="3"/>
  <c r="G120" i="3"/>
  <c r="G124" i="3"/>
  <c r="G128" i="3"/>
  <c r="G132" i="3"/>
  <c r="G136" i="3"/>
  <c r="G148" i="3"/>
  <c r="G152" i="3"/>
  <c r="G41" i="3"/>
  <c r="G45" i="3"/>
  <c r="G49" i="3"/>
  <c r="G58" i="3"/>
  <c r="G62" i="3"/>
  <c r="G66" i="3"/>
  <c r="G74" i="3"/>
  <c r="G78" i="3"/>
  <c r="G82" i="3"/>
  <c r="G87" i="3"/>
  <c r="G91" i="3"/>
  <c r="G95" i="3"/>
  <c r="G99" i="3"/>
  <c r="G103" i="3"/>
  <c r="G117" i="3"/>
  <c r="G122" i="3"/>
  <c r="G126" i="3"/>
  <c r="G130" i="3"/>
  <c r="G134" i="3"/>
  <c r="G138" i="3"/>
  <c r="G146" i="3"/>
  <c r="G150" i="3"/>
  <c r="G154" i="3"/>
  <c r="G160" i="3"/>
  <c r="G6" i="3"/>
  <c r="G5" i="3"/>
  <c r="C7" i="3"/>
  <c r="C9" i="3"/>
  <c r="C11" i="3"/>
  <c r="C13" i="3"/>
  <c r="C15" i="3"/>
  <c r="C17" i="3"/>
  <c r="C19" i="3"/>
  <c r="C21" i="3"/>
  <c r="C23" i="3"/>
  <c r="C25" i="3"/>
  <c r="C27" i="3"/>
  <c r="C30" i="3"/>
  <c r="C32" i="3"/>
  <c r="C34" i="3"/>
  <c r="C38" i="3"/>
  <c r="C40" i="3"/>
  <c r="C42" i="3"/>
  <c r="C44" i="3"/>
  <c r="C46" i="3"/>
  <c r="C48" i="3"/>
  <c r="C50" i="3"/>
  <c r="C57" i="3"/>
  <c r="C59" i="3"/>
  <c r="C61" i="3"/>
  <c r="C63" i="3"/>
  <c r="C65" i="3"/>
  <c r="C67" i="3"/>
  <c r="C69" i="3"/>
  <c r="C71" i="3"/>
  <c r="C73" i="3"/>
  <c r="C75" i="3"/>
  <c r="C77" i="3"/>
  <c r="C79" i="3"/>
  <c r="C81" i="3"/>
  <c r="C84" i="3"/>
  <c r="C86" i="3"/>
  <c r="C88" i="3"/>
  <c r="C90" i="3"/>
  <c r="C92" i="3"/>
  <c r="C94" i="3"/>
  <c r="C96" i="3"/>
  <c r="C98" i="3"/>
  <c r="C100" i="3"/>
  <c r="C102" i="3"/>
  <c r="C104" i="3"/>
  <c r="C106" i="3"/>
  <c r="C113" i="3"/>
  <c r="C119" i="3"/>
  <c r="C121" i="3"/>
  <c r="C123" i="3"/>
  <c r="C125" i="3"/>
  <c r="C127" i="3"/>
  <c r="C129" i="3"/>
  <c r="C131" i="3"/>
  <c r="C133" i="3"/>
  <c r="C135" i="3"/>
  <c r="C137" i="3"/>
  <c r="C147" i="3"/>
  <c r="C149" i="3"/>
  <c r="C151" i="3"/>
  <c r="C153" i="3"/>
  <c r="C159" i="3"/>
  <c r="C161" i="3"/>
  <c r="C10" i="3"/>
  <c r="C12" i="3"/>
  <c r="C14" i="3"/>
  <c r="C16" i="3"/>
  <c r="C18" i="3"/>
  <c r="C20" i="3"/>
  <c r="C22" i="3"/>
  <c r="C24" i="3"/>
  <c r="C26" i="3"/>
  <c r="C28" i="3"/>
  <c r="C31" i="3"/>
  <c r="C37" i="3"/>
  <c r="C41" i="3"/>
  <c r="C45" i="3"/>
  <c r="C49" i="3"/>
  <c r="C58" i="3"/>
  <c r="C62" i="3"/>
  <c r="C74" i="3"/>
  <c r="C78" i="3"/>
  <c r="C82" i="3"/>
  <c r="C87" i="3"/>
  <c r="C91" i="3"/>
  <c r="C95" i="3"/>
  <c r="C99" i="3"/>
  <c r="C103" i="3"/>
  <c r="C117" i="3"/>
  <c r="C122" i="3"/>
  <c r="C126" i="3"/>
  <c r="C130" i="3"/>
  <c r="C134" i="3"/>
  <c r="C146" i="3"/>
  <c r="C150" i="3"/>
  <c r="C154" i="3"/>
  <c r="C160" i="3"/>
  <c r="C33" i="3"/>
  <c r="C39" i="3"/>
  <c r="C43" i="3"/>
  <c r="C47" i="3"/>
  <c r="C56" i="3"/>
  <c r="C60" i="3"/>
  <c r="C64" i="3"/>
  <c r="C68" i="3"/>
  <c r="C72" i="3"/>
  <c r="C76" i="3"/>
  <c r="C80" i="3"/>
  <c r="C85" i="3"/>
  <c r="C89" i="3"/>
  <c r="C93" i="3"/>
  <c r="C97" i="3"/>
  <c r="C101" i="3"/>
  <c r="C105" i="3"/>
  <c r="C114" i="3"/>
  <c r="C120" i="3"/>
  <c r="C124" i="3"/>
  <c r="C128" i="3"/>
  <c r="C132" i="3"/>
  <c r="C136" i="3"/>
  <c r="C148" i="3"/>
  <c r="C152" i="3"/>
  <c r="C6" i="3"/>
</calcChain>
</file>

<file path=xl/sharedStrings.xml><?xml version="1.0" encoding="utf-8"?>
<sst xmlns="http://schemas.openxmlformats.org/spreadsheetml/2006/main" count="243" uniqueCount="158">
  <si>
    <t>Наименование показателя</t>
  </si>
  <si>
    <t>Процент прироста (+), снижения (-) (гр.6/гр.2*100-100)</t>
  </si>
  <si>
    <t>тыс. руб.</t>
  </si>
  <si>
    <t>Уд. Вес в общем объеме (по гр.2)</t>
  </si>
  <si>
    <t>Уд. Вес в общем объеме</t>
  </si>
  <si>
    <t>Процент исполнения (гр.6/4*100)</t>
  </si>
  <si>
    <t>1. Муниципальная программа "Развитие образования и молодежной политики в Кемском муницпальной районе"</t>
  </si>
  <si>
    <t>1.1. Подпрограмма "Развитие дошкольного образования"</t>
  </si>
  <si>
    <t>1.2. Подпрограмма "Развитие начального общего, основного общего, среднего общего образования"</t>
  </si>
  <si>
    <t>Основное мероприятие "Реализация основных образовательных программ дошкольного образования, осуществление присмотра и ухода за детьми"</t>
  </si>
  <si>
    <t xml:space="preserve"> Основное мероприятие "Кадровое обеспечение системы дошкольного образования"</t>
  </si>
  <si>
    <t>Основное мероприятие "Реализация образовательных программ начального общего, основного общего, среднего общего образования"</t>
  </si>
  <si>
    <t>Основное мероприятие «Реализация отдельных мероприятий по образовательным программам начального, общего, основного общего, среднего общего федерального проекта «Успех каждого ребенка» национального проекта «Образование»</t>
  </si>
  <si>
    <t>1.3. Подпрограмма "Развитие дополнительного образования"</t>
  </si>
  <si>
    <t>Основное мероприятие "Реализация программа дополнительного образования детям"</t>
  </si>
  <si>
    <t>Основное мероприятие "Кадровое обеспечение дополнительного образования "</t>
  </si>
  <si>
    <t>1.4. Подпрограмма "Развитие молодежной политики"</t>
  </si>
  <si>
    <t>Основное мероприятие "Реализация основных направлений молодежной политики"</t>
  </si>
  <si>
    <t>Основное мероприятие "Организация отдыха, досуга, оздоровления и занятости детей и подростков в каникулярный период"</t>
  </si>
  <si>
    <t>2. Муниципальная программа "Развитие культуры, физической культуры и спорта   Кемского муниципального района"</t>
  </si>
  <si>
    <t>2.1. Подпрограмма "Организация и обеспечение предоставления муниципальных услуг в сфере культуры"</t>
  </si>
  <si>
    <t>Основное мероприятие "Развитие музейного и архивного дела"</t>
  </si>
  <si>
    <t>Основное мероприятие "Развитие библиотечного дела"</t>
  </si>
  <si>
    <t>Основное мероприятие "Развитие клубных учреждений и центров культуры"</t>
  </si>
  <si>
    <t>2.2. Подпрограмма "Организация и обеспечение предоставления муниципальных услуг в сфере дополнительного образования"</t>
  </si>
  <si>
    <t>Основное мероприятие "Реализация дополнительного образования по дополнительной образовательной программе художественно-эстетической направленности и дополнительным предпрофессиональным общеобразовательным программам в области искусства"</t>
  </si>
  <si>
    <t>2.3. Подпрограмма "Развитие физической культуры и спорта"</t>
  </si>
  <si>
    <t>Основное мероприятие "Организация и проведение физкультурных и спортивных массовых мероприятий”</t>
  </si>
  <si>
    <t>Основное мероприятие "Обеспечение реализации муниципальной программы"</t>
  </si>
  <si>
    <t>Основное мероприятие "Обеспечение мероприятий в области архитектуры, строительства, градостроительства, землеустройства и землепользования"</t>
  </si>
  <si>
    <t>4.Муниципальная программа "Социальная поддержка граждан, профилактика ассоциального поведения"</t>
  </si>
  <si>
    <t>4.1. Подпрограмма "Социальная помощь отдельным категориям граждан"</t>
  </si>
  <si>
    <t>Основное мероприятие "Предоставление мер социальной поддержки отдельным категориям граждан"</t>
  </si>
  <si>
    <t>Основное мероприятие "Оказание адресной социальной помощи отдельным категориям граждан"</t>
  </si>
  <si>
    <t>Основное мероприятие "Обеспечение и совершенствование социальной поддержки семьи и детей"</t>
  </si>
  <si>
    <t>4.2. Подпрограмма «Профилактика правонарушений»</t>
  </si>
  <si>
    <t>Основное мероприятие "Развитие воспитательной и пропагандитской работы с населением"</t>
  </si>
  <si>
    <t>4.3. Подпрограмма "Противодействие экстремизму на территории Кемского муниципального района"</t>
  </si>
  <si>
    <t>Основное мероприятие «Патриотическое воспитание молодежи»</t>
  </si>
  <si>
    <t>5. Муниципальная программа "Экономическое развитие и поддержка экономики Кемского муниципального района"</t>
  </si>
  <si>
    <t>5.1. Подпрограмма "Развитие малого и среднего предпринимательства в Кемском муниципальном районе"</t>
  </si>
  <si>
    <t>Основное мероприятие "Финансовая поддержка субъектов малого и среднего предпринимательства"</t>
  </si>
  <si>
    <t>5.2. Подпрограмма "Создание условий для предоставления транспортных услуг населению и организация транспортного обслуживания"</t>
  </si>
  <si>
    <t xml:space="preserve">Основное мероприятие "Осуществление муниципальной поддержки юридическим лицам и индивидуальным предпринимателям, осуществляющим регулярные пассажирские перевозки на территории Кемского муниципального района по </t>
  </si>
  <si>
    <t>5.3. Подпрограмма «Управление муниципальным имуществом в Кемском муниципальном районе»</t>
  </si>
  <si>
    <t>Основное мероприятие "Реализация мероприятий по управлению муниципальным имуществом"</t>
  </si>
  <si>
    <t>6. Муниципальная программа "Защита населения и территории Кемского района от чрезвычайных ситуаций"</t>
  </si>
  <si>
    <t>7. Муниципальная программа "Благоустройство"</t>
  </si>
  <si>
    <t>Основное мероприятие "Благоустройство территорий"</t>
  </si>
  <si>
    <t>8. Муниципальная программа "Обеспечение жильем и повышение качества жилищно-коммунальных услуг на территории Кемского района"</t>
  </si>
  <si>
    <t>9. Муниципальная программа "Управления муниципальными финансами муниципальных образований Кемского муниципального района"</t>
  </si>
  <si>
    <t>9.1. Подпрограмма  "Организация бюджетного процесса Кемского муниципального района"</t>
  </si>
  <si>
    <t>Основное мероприятие "Выравнивание бюджетной обеспеченности муниципальных образований"</t>
  </si>
  <si>
    <t>Основное мероприятие "Обеспечение своевременных расчетов и выплат по обязательствам Кемского района"</t>
  </si>
  <si>
    <t>9.2. Подпрограмма "Организация исполнения бюджета и формирование бюджетной отчетности"</t>
  </si>
  <si>
    <t>Основное мероприятие " Автоматизация бюджетного процесса"</t>
  </si>
  <si>
    <t>Основное мероприятие "Обеспечение функций финансовых органов"</t>
  </si>
  <si>
    <t>3. Муниципальная программа "Развитие градостроительной деятельности в Кемском муниципальном районе"</t>
  </si>
  <si>
    <t>1.5. Основное мероприятие "Обеспечение реализации муниципальной программы"</t>
  </si>
  <si>
    <t>Основное мероприятие " Региональный проект "Спорт - норма жизни" в рамках реализации национального проекта "Демография"</t>
  </si>
  <si>
    <t>Основное мероприятие "Реализация мероприятий регионального проекта "Цифровая культура" национального проекта "Культура"</t>
  </si>
  <si>
    <t>Основное мероприятие «Реализация отдельных мероприятий федерального проекта «Обеспечение устойчивого сокращения непригодного для проживания жилищного фонда» национального проекта «Жилье и городская среда»</t>
  </si>
  <si>
    <t>Осуществление государственных полномочий Республики Карелия по созданию и обеспечению деятельности административных комиссий и определению перечня должностных лиц, уполномоченных составлять протоколы об административных</t>
  </si>
  <si>
    <t>Осуществление отдельных государственных полномочий Республики Карелия по проведению на территории Республики Карелия мероприятий по защите населения от болезней, общих для человека и животных</t>
  </si>
  <si>
    <t xml:space="preserve">Осуществление государственных полномочий Республики Карелия по созданию комиссий по делам несовершенолетних и защите их прав и организации деятельности таких комиссий </t>
  </si>
  <si>
    <t xml:space="preserve">Осуществление государственных полномочий Республики Карелия по регулированию цен (тарифов) на отдельные виды продукции, товаров и услуг </t>
  </si>
  <si>
    <t xml:space="preserve">Осуществление государственных полномчий Республики Карелия по организации и осуществлению деятельности органов опеки и попечительства </t>
  </si>
  <si>
    <t>Осуществление первичного воинского учета на территориях, где отсутствуют военные комиссариаты</t>
  </si>
  <si>
    <t>Осуществление переданных полномочий Российской Федерации по составлению (изменению) списков кандидатов в присяжные заседатели федеральных судов общей юрисдикции в Российской Федерации</t>
  </si>
  <si>
    <t xml:space="preserve">Представительские расходы муниципального образования </t>
  </si>
  <si>
    <t xml:space="preserve">Резервный фонд администрации для предупреждения и ликвидации чрезвычайных ситуаций </t>
  </si>
  <si>
    <t xml:space="preserve">Резерв на финансовое обеспечение расходных обязательств муниципальных образований, софинансируемых из вышестоящих бюджетов </t>
  </si>
  <si>
    <t>Выполнение других обязательств органов муниципального образования</t>
  </si>
  <si>
    <t xml:space="preserve">Мероприятия по опубликованию (обнародованию) правовых актов и доведение информации до населения </t>
  </si>
  <si>
    <t>Аппарат представительного органа муниципального образования</t>
  </si>
  <si>
    <t>Глава  администрации муниципального образования</t>
  </si>
  <si>
    <t>Осуществление полномочий  органами местного самоуправления</t>
  </si>
  <si>
    <t>Услуги, связанные с обеспечением деятельности организаций</t>
  </si>
  <si>
    <t>ИТОГО РАСХОДОВ</t>
  </si>
  <si>
    <t xml:space="preserve">Основное мероприятие «Реализации дополнительного образования по общеразвивающей программе» </t>
  </si>
  <si>
    <t>х</t>
  </si>
  <si>
    <t>Основное мероприятие «Региональный проект «Культурная среда» в рамках реализации нацио-нального проекта «Культура»</t>
  </si>
  <si>
    <t>Основное мероприятие "Профилактика правонарушений в сфере пожарной безопасности"</t>
  </si>
  <si>
    <t>Основное мероприятие "Обеспечение мероприятий по защите населения и территорий от чрезвычайных ситуаций природного и техногенного характера, гражданская оборона"</t>
  </si>
  <si>
    <t>Основное мероприятие "Обеспечение и реализация мероприятий по коммунальному хозяйству"</t>
  </si>
  <si>
    <t>Основное мероприятие "Реализация мероприятий государственной программы Республики Карелия "Обеспечение доступным и комфортным жильем и жилищно-коммунальными услугами"</t>
  </si>
  <si>
    <t>Реализация мероприятий на поддержку местных инициатив граждан, проживающих в муниципальных образованиях</t>
  </si>
  <si>
    <t>Мероприятия по ликвидации мест несанкционированного размещения отходов производства и потребления</t>
  </si>
  <si>
    <t>Реализация мероприятий  в рамках иного межбюджетного трансферта из бюджета Республики Карелия на обеспечение доступа органов местного самоуправления и муниципальных учреждений к сети Интернет</t>
  </si>
  <si>
    <t>10. Непрограммные статьи расходов</t>
  </si>
  <si>
    <t>x</t>
  </si>
  <si>
    <t>Расходы на содержание аппаратов, финансовое обеспечение деятельности учреждений</t>
  </si>
  <si>
    <t>Непрограммные статьи расходов</t>
  </si>
  <si>
    <t>Основное мероприятие "Организация уличного освещения"</t>
  </si>
  <si>
    <t>Основное мероприятие "Обеспечение и реализация мероприятий по жилищному хозяйству"</t>
  </si>
  <si>
    <t>Проведение выборов главы</t>
  </si>
  <si>
    <t>Проведение выборов депутатов представительного органа</t>
  </si>
  <si>
    <t>Подготовка к праздничным мероприятиям</t>
  </si>
  <si>
    <t>Мероприятия по осуществлению подвоза воды населению</t>
  </si>
  <si>
    <t>Компенсация части потерь в доходах муниципальных унитарных предприятий осуществляющие деятельность по обеспечению содержания и эксплуатации городской бани (Субсидии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услуг)</t>
  </si>
  <si>
    <t xml:space="preserve">Мероприятия по пожарному надзору и обеспечению пожарной безопасности </t>
  </si>
  <si>
    <t>Реализация мероприятий по паромной переправе</t>
  </si>
  <si>
    <t xml:space="preserve">Софинансирование мероприятий по ликвидации мест несанкционированного размещения отходов производства и потребления </t>
  </si>
  <si>
    <t xml:space="preserve">Расходы по несвоевременному исполнению судебных решений </t>
  </si>
  <si>
    <t>11. Муниципальная программа "Повышение безопасности дорожного движения на территории Кемского городского поселения"</t>
  </si>
  <si>
    <t>Основное мероприятие «Капитальный ремонт, ремонт и содержание дорог общего пользования на территории населенных пунктов муниципального образования»</t>
  </si>
  <si>
    <t>11.1. Муниципальная программа "Повышение безопасности дорожного движения на территории Кемского городского поселения"</t>
  </si>
  <si>
    <t>12. Адресная программа "Переселение граждан из аварийного жилищного фонда"</t>
  </si>
  <si>
    <t>12.1.Подпрограмма "Переселение граждан из аварийного жилищного фонда"</t>
  </si>
  <si>
    <t>Основное мероприятие «Реализация мероприятий по повышению качества условий проживания населения федерального проекта «Формирование комфортной городской среды» национального проекта «Жилье и городская среда»</t>
  </si>
  <si>
    <t>Основное мероприятие «Организация уличного освещения»</t>
  </si>
  <si>
    <t>Основное мероприятие "Региональный проект "Патриотическое воспитание граждан Российской Федерации" в рамках реализации национального проекта "Образование"</t>
  </si>
  <si>
    <t>Основное мероприятие «Региональный проект «Культурная среда» в рамках реализации национального проекта «Культура»</t>
  </si>
  <si>
    <t>Глава муниципального образования (Расходы на выплаты персоналу государственных (муниципальных) органов)</t>
  </si>
  <si>
    <t xml:space="preserve">Осуществление полномочий контрольно - счетного органа </t>
  </si>
  <si>
    <t xml:space="preserve">Осуществление полномочий контрольно-счётного органа по  внешнему муниципальному финансовому контролю </t>
  </si>
  <si>
    <t>Основное мероприятие "Реализация отдельных мероприятий по образовательным программам начального, общего, основного общего, среднего общего федерального проекта "Успех каждого ребенка" национального проекта "Образование"</t>
  </si>
  <si>
    <t>2.4. Подпрограмма "Охрана и сохранение объектов культурного наследия (памятников истории и культуры), расположенных в границах Кемского муниципального района</t>
  </si>
  <si>
    <t>Основное мероприятие "Обеспечение сохранности объектов культурного наследия"</t>
  </si>
  <si>
    <t>2.5. Основное мероприятие "Обеспечение реализации муниципальной программы"</t>
  </si>
  <si>
    <t>4.4. Подпрограмма "Профилактика правонарушений"</t>
  </si>
  <si>
    <t>Основное мероприятие "Проведение акции "День борьбы с вредными привычками"</t>
  </si>
  <si>
    <t>Муниципальная программа "Обеспечение жильем и повышение качества жилищно-коммунальных услуг на территории Кемского района"</t>
  </si>
  <si>
    <t>14. Муниципальная программа "Формирование современной городской среды на территории Кемского городского поселения"</t>
  </si>
  <si>
    <t>14.1. Муниципальная программа "Формирование современной городской среды на территории Кемского городского поселения</t>
  </si>
  <si>
    <t>15. Муниципальная программа "Формирование современной городской среды на территории Рабочеостровского сельского поселения на 2018-2022 годы"</t>
  </si>
  <si>
    <t>15.1.Муниципальная программа "Формирование современной городской среды на территории Рабочеостровского сельского поселения на 2018-2022 годы"</t>
  </si>
  <si>
    <t>16. Муниципальная программа «Повышение безопасности дорожного движения на территории Рабочеостровского сельского поселения»</t>
  </si>
  <si>
    <t>16.1. Муниципальная программа «Повышение безопасности дорожного движения на территории Рабочеостровского сельского поселения»</t>
  </si>
  <si>
    <t>17. Муниципальная программа «Управление муниципальным имуществом в Рабочеостровским сельском поселении»</t>
  </si>
  <si>
    <t>17.1. Муниципальная программа «Управление муниципальным имуществом в Рабочеостровским сельском поселении»</t>
  </si>
  <si>
    <t>18.1. Муниципальная программа "Благоустройство на территории Рабочеостровского сельского поселения"</t>
  </si>
  <si>
    <t>18. Муниципальная программа "Благоустройство на территории Рабочеостровского сельского поселения"</t>
  </si>
  <si>
    <t>20. Муниципальная программа "Благоустройство на территории Кривопорожского сельского поселения"</t>
  </si>
  <si>
    <t>20.1. Муниципальная программа "Благоустройство на территории Кривопорожского сельского поселения"</t>
  </si>
  <si>
    <t>21. Муниципальная программа «Повышение безопасности дорожного движения на территории Кривопорожского сельского поселения»</t>
  </si>
  <si>
    <t>21.1. Муниципальная программа «Повышение безопасности дорожного движения на территории Кривопорожского сельского поселения»</t>
  </si>
  <si>
    <t>22. Муниципальная программа «Экономическое развитие и поддержка экономики в Кривопорожском сельском поселении»</t>
  </si>
  <si>
    <t xml:space="preserve">22.1. Подпрограмма «Управление муниципальным имуществом в Кривопорожском сельском поселении» </t>
  </si>
  <si>
    <t>24. Муниципальная программа «Повышение безопасности дорожного движения на территории Куземского сельского поселения»</t>
  </si>
  <si>
    <t>24.1. Муниципальная программа «Повышение безопасности дорожного движения на территории Куземского сельского поселения»</t>
  </si>
  <si>
    <t>25. Муниципальная программа "Благоустройство на территории Куземского сельского поселения"</t>
  </si>
  <si>
    <t>25.1. Муниципальная программа "Благоустройство на территории Куземского сельского поселения"</t>
  </si>
  <si>
    <t>26. Муниципальная программа «Экономическое развитие и поддержка экономики в Куземском  сельском поселении»</t>
  </si>
  <si>
    <t>26.1. Подпрограмма «Управление муниципальным имуществом в сельском поселении»</t>
  </si>
  <si>
    <t>Осуществление полномочий по внешнему муниципальному контролю</t>
  </si>
  <si>
    <t>Информация о расходах консолидированного бюджета Кемского муниципального района по муниципальным программам и непрограмным направлениям деятельности за 1 полугодие 2024 года</t>
  </si>
  <si>
    <t>Факт на 01.07.2023 отчетный год</t>
  </si>
  <si>
    <t>План на 2024 год по состоянию на 01.07.2024 (текущий ) год</t>
  </si>
  <si>
    <t>Факт на 01.07.2024 (текущий) год</t>
  </si>
  <si>
    <t>4.5. Подпрограмма "Противодействие экстремизму на территории Кемского муниципального района"</t>
  </si>
  <si>
    <t>Реализация мероприятий в рамках иного межбюджетного трансферта на организацию информирования населения на тему патриотизма на территории Республики Карелия</t>
  </si>
  <si>
    <t>Реализация мероприятий в рамках иного межбюджетного трансферта на поощрение муниципальных образований за содействие в выполнении поручения Президента Российской Федерации от 14 февраля 2023 года</t>
  </si>
  <si>
    <t>Реализация мероприятий региональной программы Республики Карелия «Модернизация систем коммунальной инфраструктуры Республики Карелия (2023-2027 годы)» за счет средств, поступивших от публично-правовой компании «Фонд развития территорий»</t>
  </si>
  <si>
    <t>* модернизация систем коммунальной инфраструктуры в сумме 1 959,0 тыс. рублей;</t>
  </si>
  <si>
    <t>* переселение граждан в сумме 14 935,5 тыс. рублей. (в ф.317 данная сумма указана дважды)</t>
  </si>
  <si>
    <t>* поощрение мун. Служащих на Кривой в сумме 44,8 тыс. рублей.</t>
  </si>
  <si>
    <r>
      <rPr>
        <b/>
        <u/>
        <sz val="10"/>
        <rFont val="Arial"/>
        <family val="2"/>
        <charset val="204"/>
      </rPr>
      <t xml:space="preserve">Справочно: </t>
    </r>
    <r>
      <rPr>
        <sz val="10"/>
        <rFont val="Arial"/>
        <family val="2"/>
        <charset val="204"/>
      </rPr>
      <t>Данные отчета по плановым показателям на 01.07.2024 отличаются от плановых показателей по форме 317 (консолидация) на сумму 16 939,0 тыс. рублей. В отчете не учтены: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</si>
</sst>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.0"/>
    <numFmt numFmtId="165" formatCode="0.0%"/>
  </numFmts>
  <fonts count="10" x14ac:knownFonts="1">
    <font>
      <sz val="10"/>
      <name val="Arial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b/>
      <u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52">
    <xf numFmtId="0" fontId="0" fillId="0" borderId="0" xfId="0"/>
    <xf numFmtId="0" fontId="5" fillId="2" borderId="0" xfId="0" applyFont="1" applyFill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vertical="center" wrapText="1"/>
    </xf>
    <xf numFmtId="9" fontId="1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164" fontId="5" fillId="2" borderId="0" xfId="0" applyNumberFormat="1" applyFont="1" applyFill="1" applyAlignment="1">
      <alignment horizont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/>
    </xf>
    <xf numFmtId="164" fontId="4" fillId="2" borderId="0" xfId="0" applyNumberFormat="1" applyFont="1" applyFill="1"/>
    <xf numFmtId="0" fontId="4" fillId="2" borderId="0" xfId="0" applyFont="1" applyFill="1" applyBorder="1"/>
    <xf numFmtId="0" fontId="1" fillId="2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center" vertical="center" wrapText="1"/>
    </xf>
    <xf numFmtId="3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vertical="center" wrapText="1"/>
    </xf>
    <xf numFmtId="3" fontId="1" fillId="2" borderId="3" xfId="0" applyNumberFormat="1" applyFont="1" applyFill="1" applyBorder="1" applyAlignment="1">
      <alignment horizontal="center" vertical="center"/>
    </xf>
    <xf numFmtId="165" fontId="1" fillId="2" borderId="3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vertical="center" wrapText="1"/>
    </xf>
    <xf numFmtId="3" fontId="2" fillId="3" borderId="5" xfId="0" applyNumberFormat="1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1" fontId="2" fillId="3" borderId="6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 wrapText="1"/>
    </xf>
    <xf numFmtId="3" fontId="1" fillId="2" borderId="2" xfId="0" applyNumberFormat="1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7" xfId="0" applyFont="1" applyFill="1" applyBorder="1" applyAlignment="1">
      <alignment horizontal="right" vertical="center" wrapText="1"/>
    </xf>
    <xf numFmtId="3" fontId="1" fillId="2" borderId="7" xfId="0" applyNumberFormat="1" applyFont="1" applyFill="1" applyBorder="1" applyAlignment="1">
      <alignment horizontal="center" vertical="center"/>
    </xf>
    <xf numFmtId="165" fontId="1" fillId="2" borderId="7" xfId="0" applyNumberFormat="1" applyFont="1" applyFill="1" applyBorder="1" applyAlignment="1">
      <alignment horizontal="center" vertical="center"/>
    </xf>
    <xf numFmtId="1" fontId="1" fillId="2" borderId="7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right" vertical="center" wrapText="1"/>
    </xf>
    <xf numFmtId="3" fontId="1" fillId="0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3" fontId="3" fillId="0" borderId="1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8"/>
  <sheetViews>
    <sheetView tabSelected="1" workbookViewId="0">
      <selection activeCell="A5" sqref="A5"/>
    </sheetView>
  </sheetViews>
  <sheetFormatPr defaultRowHeight="12.75" x14ac:dyDescent="0.2"/>
  <cols>
    <col min="1" max="1" width="54.85546875" style="10" customWidth="1"/>
    <col min="2" max="2" width="14.5703125" style="16" customWidth="1"/>
    <col min="3" max="3" width="14.28515625" style="5" customWidth="1"/>
    <col min="4" max="4" width="15.42578125" style="5" customWidth="1"/>
    <col min="5" max="5" width="14.28515625" style="5" customWidth="1"/>
    <col min="6" max="6" width="15.85546875" style="5" customWidth="1"/>
    <col min="7" max="7" width="16" style="5" customWidth="1"/>
    <col min="8" max="8" width="12.28515625" style="5" customWidth="1"/>
    <col min="9" max="9" width="13.140625" style="5" customWidth="1"/>
    <col min="10" max="10" width="9.140625" style="5"/>
    <col min="11" max="11" width="20.85546875" style="5" customWidth="1"/>
    <col min="12" max="16384" width="9.140625" style="5"/>
  </cols>
  <sheetData>
    <row r="1" spans="1:11" ht="41.25" customHeight="1" x14ac:dyDescent="0.2">
      <c r="A1" s="50" t="s">
        <v>146</v>
      </c>
      <c r="B1" s="50"/>
      <c r="C1" s="50"/>
      <c r="D1" s="50"/>
      <c r="E1" s="50"/>
      <c r="F1" s="50"/>
      <c r="G1" s="50"/>
      <c r="H1" s="50"/>
      <c r="I1" s="50"/>
    </row>
    <row r="2" spans="1:11" ht="27" customHeight="1" x14ac:dyDescent="0.25">
      <c r="A2" s="6"/>
      <c r="B2" s="13"/>
      <c r="C2" s="1"/>
      <c r="D2" s="1"/>
      <c r="E2" s="1"/>
      <c r="F2" s="1"/>
      <c r="G2" s="1"/>
      <c r="H2" s="1"/>
      <c r="I2" s="7" t="s">
        <v>2</v>
      </c>
    </row>
    <row r="3" spans="1:11" ht="80.25" customHeight="1" x14ac:dyDescent="0.2">
      <c r="A3" s="2" t="s">
        <v>0</v>
      </c>
      <c r="B3" s="14" t="s">
        <v>147</v>
      </c>
      <c r="C3" s="2" t="s">
        <v>3</v>
      </c>
      <c r="D3" s="2" t="s">
        <v>148</v>
      </c>
      <c r="E3" s="2" t="s">
        <v>4</v>
      </c>
      <c r="F3" s="2" t="s">
        <v>149</v>
      </c>
      <c r="G3" s="2" t="s">
        <v>4</v>
      </c>
      <c r="H3" s="2" t="s">
        <v>1</v>
      </c>
      <c r="I3" s="2" t="s">
        <v>5</v>
      </c>
      <c r="J3" s="17"/>
      <c r="K3" s="18"/>
    </row>
    <row r="4" spans="1:11" ht="15.75" thickBot="1" x14ac:dyDescent="0.3">
      <c r="A4" s="22">
        <v>1</v>
      </c>
      <c r="B4" s="23">
        <v>2</v>
      </c>
      <c r="C4" s="24">
        <v>3</v>
      </c>
      <c r="D4" s="24">
        <v>4</v>
      </c>
      <c r="E4" s="24">
        <v>5</v>
      </c>
      <c r="F4" s="24">
        <v>6</v>
      </c>
      <c r="G4" s="24">
        <v>7</v>
      </c>
      <c r="H4" s="24">
        <v>8</v>
      </c>
      <c r="I4" s="24">
        <v>9</v>
      </c>
    </row>
    <row r="5" spans="1:11" ht="43.5" thickBot="1" x14ac:dyDescent="0.25">
      <c r="A5" s="29" t="s">
        <v>6</v>
      </c>
      <c r="B5" s="30">
        <f>SUM(B6+B9+B13+B17+B20)</f>
        <v>273997.09999999998</v>
      </c>
      <c r="C5" s="31">
        <f t="shared" ref="C5:C36" si="0">SUM(B5/$B$162)</f>
        <v>0.64413752246570932</v>
      </c>
      <c r="D5" s="30">
        <f>SUM(D6+D9+D13+D17+D20)</f>
        <v>520613.7</v>
      </c>
      <c r="E5" s="31">
        <f t="shared" ref="E5:E36" si="1">D5/$D$162</f>
        <v>0.62385652779893119</v>
      </c>
      <c r="F5" s="30">
        <f>SUM(F6+F9+F13+F17+F20)</f>
        <v>302781.09999999998</v>
      </c>
      <c r="G5" s="31">
        <f t="shared" ref="G5:G36" si="2">F5/$F$162</f>
        <v>0.69249766427547943</v>
      </c>
      <c r="H5" s="30">
        <f>F5/B5*100-100</f>
        <v>10.50522067569328</v>
      </c>
      <c r="I5" s="32">
        <f>F5/D5*100</f>
        <v>58.15849640530012</v>
      </c>
    </row>
    <row r="6" spans="1:11" ht="32.25" customHeight="1" x14ac:dyDescent="0.2">
      <c r="A6" s="25" t="s">
        <v>7</v>
      </c>
      <c r="B6" s="26">
        <f>B7+B8</f>
        <v>63650</v>
      </c>
      <c r="C6" s="27">
        <f t="shared" si="0"/>
        <v>0.14963426001568048</v>
      </c>
      <c r="D6" s="26">
        <f>D7</f>
        <v>127132.2</v>
      </c>
      <c r="E6" s="27">
        <f t="shared" si="1"/>
        <v>0.15234376825550169</v>
      </c>
      <c r="F6" s="26">
        <f>F7</f>
        <v>71037.7</v>
      </c>
      <c r="G6" s="27">
        <f t="shared" si="2"/>
        <v>0.162471968446849</v>
      </c>
      <c r="H6" s="26">
        <f t="shared" ref="H6:H9" si="3">F6/B6*100-100</f>
        <v>11.606755695208165</v>
      </c>
      <c r="I6" s="28">
        <f t="shared" ref="I6:I77" si="4">F6/D6*100</f>
        <v>55.877031939980583</v>
      </c>
    </row>
    <row r="7" spans="1:11" ht="45" x14ac:dyDescent="0.2">
      <c r="A7" s="21" t="s">
        <v>9</v>
      </c>
      <c r="B7" s="3">
        <v>63650</v>
      </c>
      <c r="C7" s="4">
        <f t="shared" si="0"/>
        <v>0.14963426001568048</v>
      </c>
      <c r="D7" s="3">
        <v>127132.2</v>
      </c>
      <c r="E7" s="4">
        <f t="shared" si="1"/>
        <v>0.15234376825550169</v>
      </c>
      <c r="F7" s="3">
        <v>71037.7</v>
      </c>
      <c r="G7" s="4">
        <f t="shared" si="2"/>
        <v>0.162471968446849</v>
      </c>
      <c r="H7" s="3">
        <f t="shared" si="3"/>
        <v>11.606755695208165</v>
      </c>
      <c r="I7" s="11">
        <f t="shared" si="4"/>
        <v>55.877031939980583</v>
      </c>
    </row>
    <row r="8" spans="1:11" ht="30" hidden="1" x14ac:dyDescent="0.2">
      <c r="A8" s="19" t="s">
        <v>10</v>
      </c>
      <c r="B8" s="3">
        <v>0</v>
      </c>
      <c r="C8" s="4">
        <f t="shared" si="0"/>
        <v>0</v>
      </c>
      <c r="D8" s="3">
        <v>0</v>
      </c>
      <c r="E8" s="4">
        <f t="shared" si="1"/>
        <v>0</v>
      </c>
      <c r="F8" s="3">
        <v>0</v>
      </c>
      <c r="G8" s="4">
        <f t="shared" si="2"/>
        <v>0</v>
      </c>
      <c r="H8" s="3" t="s">
        <v>80</v>
      </c>
      <c r="I8" s="11" t="s">
        <v>90</v>
      </c>
    </row>
    <row r="9" spans="1:11" ht="30" x14ac:dyDescent="0.2">
      <c r="A9" s="8" t="s">
        <v>8</v>
      </c>
      <c r="B9" s="3">
        <f>B10+B11+B12</f>
        <v>186740.8</v>
      </c>
      <c r="C9" s="4">
        <f t="shared" si="0"/>
        <v>0.43900740648446474</v>
      </c>
      <c r="D9" s="3">
        <f>SUM(D10:D12)</f>
        <v>342849</v>
      </c>
      <c r="E9" s="4">
        <f t="shared" si="1"/>
        <v>0.41083933576726039</v>
      </c>
      <c r="F9" s="3">
        <f>SUM(F10:F12)</f>
        <v>205761.6</v>
      </c>
      <c r="G9" s="4">
        <f t="shared" si="2"/>
        <v>0.47060211947702651</v>
      </c>
      <c r="H9" s="3">
        <f t="shared" si="3"/>
        <v>10.185669119978073</v>
      </c>
      <c r="I9" s="11">
        <f t="shared" si="4"/>
        <v>60.01522536160234</v>
      </c>
    </row>
    <row r="10" spans="1:11" ht="45" x14ac:dyDescent="0.2">
      <c r="A10" s="21" t="s">
        <v>11</v>
      </c>
      <c r="B10" s="3">
        <v>185957.5</v>
      </c>
      <c r="C10" s="4">
        <f t="shared" si="0"/>
        <v>0.43716595297511235</v>
      </c>
      <c r="D10" s="3">
        <v>340979</v>
      </c>
      <c r="E10" s="4">
        <f t="shared" si="1"/>
        <v>0.40859849633682666</v>
      </c>
      <c r="F10" s="3">
        <v>204575.7</v>
      </c>
      <c r="G10" s="4">
        <f t="shared" si="2"/>
        <v>0.46788982012919966</v>
      </c>
      <c r="H10" s="3">
        <f t="shared" ref="H10:H77" si="5">F10/B10*100-100</f>
        <v>10.012072651008964</v>
      </c>
      <c r="I10" s="11">
        <f t="shared" si="4"/>
        <v>59.996568703644506</v>
      </c>
    </row>
    <row r="11" spans="1:11" ht="72.75" customHeight="1" x14ac:dyDescent="0.2">
      <c r="A11" s="21" t="s">
        <v>116</v>
      </c>
      <c r="B11" s="3">
        <v>0</v>
      </c>
      <c r="C11" s="4">
        <f t="shared" si="0"/>
        <v>0</v>
      </c>
      <c r="D11" s="3">
        <v>157</v>
      </c>
      <c r="E11" s="4">
        <f t="shared" si="1"/>
        <v>1.8813464736796632E-4</v>
      </c>
      <c r="F11" s="3">
        <v>157</v>
      </c>
      <c r="G11" s="4">
        <f t="shared" si="2"/>
        <v>3.5907833511157161E-4</v>
      </c>
      <c r="H11" s="3" t="s">
        <v>80</v>
      </c>
      <c r="I11" s="11" t="s">
        <v>90</v>
      </c>
    </row>
    <row r="12" spans="1:11" ht="62.25" customHeight="1" x14ac:dyDescent="0.2">
      <c r="A12" s="21" t="s">
        <v>111</v>
      </c>
      <c r="B12" s="3">
        <v>783.3</v>
      </c>
      <c r="C12" s="4">
        <f t="shared" si="0"/>
        <v>1.8414535093524353E-3</v>
      </c>
      <c r="D12" s="3">
        <v>1713</v>
      </c>
      <c r="E12" s="4">
        <f t="shared" si="1"/>
        <v>2.0527047830657726E-3</v>
      </c>
      <c r="F12" s="3">
        <v>1028.9000000000001</v>
      </c>
      <c r="G12" s="4">
        <f t="shared" si="2"/>
        <v>2.3532210127152615E-3</v>
      </c>
      <c r="H12" s="3" t="s">
        <v>90</v>
      </c>
      <c r="I12" s="11">
        <f t="shared" si="4"/>
        <v>60.064214827787509</v>
      </c>
    </row>
    <row r="13" spans="1:11" ht="30" x14ac:dyDescent="0.2">
      <c r="A13" s="8" t="s">
        <v>13</v>
      </c>
      <c r="B13" s="3">
        <f>SUM(B14:B16)</f>
        <v>11768.9</v>
      </c>
      <c r="C13" s="4">
        <f t="shared" si="0"/>
        <v>2.7667409940275597E-2</v>
      </c>
      <c r="D13" s="3">
        <f>SUM(D14:D16)</f>
        <v>20327</v>
      </c>
      <c r="E13" s="4">
        <f t="shared" si="1"/>
        <v>2.4358044439800327E-2</v>
      </c>
      <c r="F13" s="3">
        <f>SUM(F14:F16)</f>
        <v>11295.3</v>
      </c>
      <c r="G13" s="4">
        <f t="shared" si="2"/>
        <v>2.5833742156597037E-2</v>
      </c>
      <c r="H13" s="3">
        <f t="shared" si="5"/>
        <v>-4.0241653850402344</v>
      </c>
      <c r="I13" s="11">
        <f t="shared" si="4"/>
        <v>55.567963792000782</v>
      </c>
    </row>
    <row r="14" spans="1:11" ht="32.25" customHeight="1" x14ac:dyDescent="0.2">
      <c r="A14" s="21" t="s">
        <v>14</v>
      </c>
      <c r="B14" s="3">
        <v>11768.9</v>
      </c>
      <c r="C14" s="4">
        <f t="shared" si="0"/>
        <v>2.7667409940275597E-2</v>
      </c>
      <c r="D14" s="3">
        <v>20327</v>
      </c>
      <c r="E14" s="4">
        <f t="shared" si="1"/>
        <v>2.4358044439800327E-2</v>
      </c>
      <c r="F14" s="3">
        <v>11295.3</v>
      </c>
      <c r="G14" s="4">
        <f t="shared" si="2"/>
        <v>2.5833742156597037E-2</v>
      </c>
      <c r="H14" s="3">
        <f t="shared" si="5"/>
        <v>-4.0241653850402344</v>
      </c>
      <c r="I14" s="11">
        <f t="shared" si="4"/>
        <v>55.567963792000782</v>
      </c>
    </row>
    <row r="15" spans="1:11" ht="37.5" hidden="1" customHeight="1" x14ac:dyDescent="0.2">
      <c r="A15" s="21" t="s">
        <v>15</v>
      </c>
      <c r="B15" s="3">
        <v>0</v>
      </c>
      <c r="C15" s="4">
        <f t="shared" si="0"/>
        <v>0</v>
      </c>
      <c r="D15" s="3">
        <v>0</v>
      </c>
      <c r="E15" s="4">
        <f t="shared" si="1"/>
        <v>0</v>
      </c>
      <c r="F15" s="3">
        <v>0</v>
      </c>
      <c r="G15" s="4">
        <f t="shared" si="2"/>
        <v>0</v>
      </c>
      <c r="H15" s="3" t="s">
        <v>80</v>
      </c>
      <c r="I15" s="11" t="s">
        <v>90</v>
      </c>
    </row>
    <row r="16" spans="1:11" ht="77.25" customHeight="1" x14ac:dyDescent="0.2">
      <c r="A16" s="21" t="s">
        <v>12</v>
      </c>
      <c r="B16" s="3">
        <v>0</v>
      </c>
      <c r="C16" s="4">
        <f t="shared" si="0"/>
        <v>0</v>
      </c>
      <c r="D16" s="3">
        <v>0</v>
      </c>
      <c r="E16" s="4">
        <f t="shared" si="1"/>
        <v>0</v>
      </c>
      <c r="F16" s="3">
        <v>0</v>
      </c>
      <c r="G16" s="4">
        <f t="shared" si="2"/>
        <v>0</v>
      </c>
      <c r="H16" s="3" t="s">
        <v>90</v>
      </c>
      <c r="I16" s="11" t="s">
        <v>80</v>
      </c>
    </row>
    <row r="17" spans="1:9" ht="15.75" customHeight="1" x14ac:dyDescent="0.2">
      <c r="A17" s="8" t="s">
        <v>16</v>
      </c>
      <c r="B17" s="3">
        <f>SUM(B18:B19)</f>
        <v>85.6</v>
      </c>
      <c r="C17" s="4">
        <f t="shared" si="0"/>
        <v>2.012363339723841E-4</v>
      </c>
      <c r="D17" s="3">
        <f>SUM(D18:D19)</f>
        <v>130</v>
      </c>
      <c r="E17" s="4">
        <f t="shared" si="1"/>
        <v>1.557802812600995E-4</v>
      </c>
      <c r="F17" s="3">
        <f>SUM(F18:F19)</f>
        <v>58.2</v>
      </c>
      <c r="G17" s="4">
        <f t="shared" si="2"/>
        <v>1.3311056753817496E-4</v>
      </c>
      <c r="H17" s="3" t="s">
        <v>90</v>
      </c>
      <c r="I17" s="11">
        <f t="shared" si="4"/>
        <v>44.769230769230774</v>
      </c>
    </row>
    <row r="18" spans="1:9" ht="30" customHeight="1" x14ac:dyDescent="0.2">
      <c r="A18" s="21" t="s">
        <v>17</v>
      </c>
      <c r="B18" s="3">
        <v>85.6</v>
      </c>
      <c r="C18" s="4">
        <f t="shared" si="0"/>
        <v>2.012363339723841E-4</v>
      </c>
      <c r="D18" s="3">
        <v>130</v>
      </c>
      <c r="E18" s="4">
        <f t="shared" si="1"/>
        <v>1.557802812600995E-4</v>
      </c>
      <c r="F18" s="3">
        <v>58.2</v>
      </c>
      <c r="G18" s="4">
        <f t="shared" si="2"/>
        <v>1.3311056753817496E-4</v>
      </c>
      <c r="H18" s="3" t="s">
        <v>90</v>
      </c>
      <c r="I18" s="11">
        <f t="shared" si="4"/>
        <v>44.769230769230774</v>
      </c>
    </row>
    <row r="19" spans="1:9" ht="51" hidden="1" customHeight="1" x14ac:dyDescent="0.2">
      <c r="A19" s="19" t="s">
        <v>18</v>
      </c>
      <c r="B19" s="3">
        <v>0</v>
      </c>
      <c r="C19" s="4">
        <f t="shared" si="0"/>
        <v>0</v>
      </c>
      <c r="D19" s="3">
        <v>0</v>
      </c>
      <c r="E19" s="4">
        <f t="shared" si="1"/>
        <v>0</v>
      </c>
      <c r="F19" s="3">
        <v>0</v>
      </c>
      <c r="G19" s="4">
        <f t="shared" si="2"/>
        <v>0</v>
      </c>
      <c r="H19" s="3" t="s">
        <v>90</v>
      </c>
      <c r="I19" s="11" t="s">
        <v>90</v>
      </c>
    </row>
    <row r="20" spans="1:9" ht="35.25" customHeight="1" thickBot="1" x14ac:dyDescent="0.25">
      <c r="A20" s="33" t="s">
        <v>58</v>
      </c>
      <c r="B20" s="34">
        <v>11751.8</v>
      </c>
      <c r="C20" s="35">
        <f t="shared" si="0"/>
        <v>2.762720969131616E-2</v>
      </c>
      <c r="D20" s="34">
        <v>30175.5</v>
      </c>
      <c r="E20" s="35">
        <f t="shared" si="1"/>
        <v>3.615959905510871E-2</v>
      </c>
      <c r="F20" s="34">
        <v>14628.3</v>
      </c>
      <c r="G20" s="35">
        <f t="shared" si="2"/>
        <v>3.3456723627468807E-2</v>
      </c>
      <c r="H20" s="34">
        <f t="shared" si="5"/>
        <v>24.477101380214108</v>
      </c>
      <c r="I20" s="36">
        <f t="shared" si="4"/>
        <v>48.477407168066804</v>
      </c>
    </row>
    <row r="21" spans="1:9" ht="45" customHeight="1" thickBot="1" x14ac:dyDescent="0.25">
      <c r="A21" s="29" t="s">
        <v>19</v>
      </c>
      <c r="B21" s="30">
        <f>SUM(B22+B27+B32+B37+B35)</f>
        <v>55852.899999999994</v>
      </c>
      <c r="C21" s="31">
        <f t="shared" si="0"/>
        <v>0.1313041219360534</v>
      </c>
      <c r="D21" s="30">
        <f>SUM(D22+D27+D32+D37+D35)</f>
        <v>106629.2</v>
      </c>
      <c r="E21" s="31">
        <f t="shared" si="1"/>
        <v>0.12777482128107231</v>
      </c>
      <c r="F21" s="30">
        <f>SUM(F22+F27+F32+F37+F35)</f>
        <v>55788.400000000009</v>
      </c>
      <c r="G21" s="31">
        <f t="shared" si="2"/>
        <v>0.12759494134100896</v>
      </c>
      <c r="H21" s="30">
        <f t="shared" si="5"/>
        <v>-0.11548191768017091</v>
      </c>
      <c r="I21" s="32">
        <f t="shared" si="4"/>
        <v>52.3200024008433</v>
      </c>
    </row>
    <row r="22" spans="1:9" ht="45" x14ac:dyDescent="0.2">
      <c r="A22" s="25" t="s">
        <v>20</v>
      </c>
      <c r="B22" s="26">
        <f>SUM(B23:B26)</f>
        <v>31340.1</v>
      </c>
      <c r="C22" s="27">
        <f t="shared" si="0"/>
        <v>7.3677182597288726E-2</v>
      </c>
      <c r="D22" s="26">
        <f>SUM(D23:D26)</f>
        <v>60786.6</v>
      </c>
      <c r="E22" s="27">
        <f t="shared" si="1"/>
        <v>7.2841181883424339E-2</v>
      </c>
      <c r="F22" s="26">
        <f>SUM(F23:F26)</f>
        <v>32257.600000000002</v>
      </c>
      <c r="G22" s="27">
        <f t="shared" si="2"/>
        <v>7.377710383882187E-2</v>
      </c>
      <c r="H22" s="26">
        <f t="shared" si="5"/>
        <v>2.927559261138299</v>
      </c>
      <c r="I22" s="28">
        <f t="shared" si="4"/>
        <v>53.066958836322485</v>
      </c>
    </row>
    <row r="23" spans="1:9" ht="30" x14ac:dyDescent="0.2">
      <c r="A23" s="21" t="s">
        <v>21</v>
      </c>
      <c r="B23" s="3">
        <v>3458.4</v>
      </c>
      <c r="C23" s="4">
        <f t="shared" si="0"/>
        <v>8.1303240351646398E-3</v>
      </c>
      <c r="D23" s="3">
        <v>7090</v>
      </c>
      <c r="E23" s="4">
        <f t="shared" si="1"/>
        <v>8.4960168779546572E-3</v>
      </c>
      <c r="F23" s="3">
        <v>3700.5</v>
      </c>
      <c r="G23" s="4">
        <f t="shared" si="2"/>
        <v>8.4634992298112787E-3</v>
      </c>
      <c r="H23" s="3">
        <f t="shared" si="5"/>
        <v>7.0003469812630215</v>
      </c>
      <c r="I23" s="11">
        <f t="shared" si="4"/>
        <v>52.19322990126939</v>
      </c>
    </row>
    <row r="24" spans="1:9" ht="15" x14ac:dyDescent="0.2">
      <c r="A24" s="21" t="s">
        <v>22</v>
      </c>
      <c r="B24" s="3">
        <v>9473.2000000000007</v>
      </c>
      <c r="C24" s="4">
        <f t="shared" si="0"/>
        <v>2.2270467745177443E-2</v>
      </c>
      <c r="D24" s="3">
        <v>19628.599999999999</v>
      </c>
      <c r="E24" s="4">
        <f t="shared" si="1"/>
        <v>2.3521144836476836E-2</v>
      </c>
      <c r="F24" s="3">
        <v>10289.200000000001</v>
      </c>
      <c r="G24" s="4">
        <f t="shared" si="2"/>
        <v>2.3532667551783331E-2</v>
      </c>
      <c r="H24" s="3">
        <f t="shared" si="5"/>
        <v>8.6137735928725192</v>
      </c>
      <c r="I24" s="11">
        <f t="shared" si="4"/>
        <v>52.41942879268008</v>
      </c>
    </row>
    <row r="25" spans="1:9" ht="30.75" customHeight="1" x14ac:dyDescent="0.2">
      <c r="A25" s="21" t="s">
        <v>23</v>
      </c>
      <c r="B25" s="3">
        <v>18408.5</v>
      </c>
      <c r="C25" s="4">
        <f t="shared" si="0"/>
        <v>4.3276390816946647E-2</v>
      </c>
      <c r="D25" s="3">
        <v>34068</v>
      </c>
      <c r="E25" s="4">
        <f t="shared" si="1"/>
        <v>4.0824020168992843E-2</v>
      </c>
      <c r="F25" s="3">
        <v>18267.900000000001</v>
      </c>
      <c r="G25" s="4">
        <f t="shared" si="2"/>
        <v>4.1780937057227262E-2</v>
      </c>
      <c r="H25" s="3">
        <f t="shared" si="5"/>
        <v>-0.76377760273786066</v>
      </c>
      <c r="I25" s="11">
        <f t="shared" si="4"/>
        <v>53.621873899260308</v>
      </c>
    </row>
    <row r="26" spans="1:9" ht="44.25" hidden="1" customHeight="1" x14ac:dyDescent="0.2">
      <c r="A26" s="19" t="s">
        <v>81</v>
      </c>
      <c r="B26" s="3">
        <v>0</v>
      </c>
      <c r="C26" s="4">
        <f t="shared" si="0"/>
        <v>0</v>
      </c>
      <c r="D26" s="3">
        <v>0</v>
      </c>
      <c r="E26" s="4">
        <f t="shared" si="1"/>
        <v>0</v>
      </c>
      <c r="F26" s="3">
        <v>0</v>
      </c>
      <c r="G26" s="4">
        <f t="shared" si="2"/>
        <v>0</v>
      </c>
      <c r="H26" s="3" t="s">
        <v>90</v>
      </c>
      <c r="I26" s="11" t="e">
        <f t="shared" si="4"/>
        <v>#DIV/0!</v>
      </c>
    </row>
    <row r="27" spans="1:9" ht="45" x14ac:dyDescent="0.2">
      <c r="A27" s="8" t="s">
        <v>24</v>
      </c>
      <c r="B27" s="3">
        <f>SUM(B28+B29+B30)</f>
        <v>13700.599999999999</v>
      </c>
      <c r="C27" s="4">
        <f t="shared" si="0"/>
        <v>3.2208627537640713E-2</v>
      </c>
      <c r="D27" s="3">
        <f>SUM(D28:D31)</f>
        <v>32926.800000000003</v>
      </c>
      <c r="E27" s="4">
        <f t="shared" si="1"/>
        <v>3.9456508961500339E-2</v>
      </c>
      <c r="F27" s="3">
        <f>SUM(F28:F31)</f>
        <v>18375.5</v>
      </c>
      <c r="G27" s="4">
        <f t="shared" si="2"/>
        <v>4.202703150855213E-2</v>
      </c>
      <c r="H27" s="3">
        <f t="shared" si="5"/>
        <v>34.121863276060935</v>
      </c>
      <c r="I27" s="11">
        <f t="shared" si="4"/>
        <v>55.807123680406235</v>
      </c>
    </row>
    <row r="28" spans="1:9" ht="80.25" customHeight="1" x14ac:dyDescent="0.2">
      <c r="A28" s="21" t="s">
        <v>25</v>
      </c>
      <c r="B28" s="3">
        <v>11500.8</v>
      </c>
      <c r="C28" s="4">
        <f t="shared" si="0"/>
        <v>2.7037135861560688E-2</v>
      </c>
      <c r="D28" s="3">
        <v>18712</v>
      </c>
      <c r="E28" s="4">
        <f t="shared" si="1"/>
        <v>2.2422774022607551E-2</v>
      </c>
      <c r="F28" s="3">
        <v>10991.7</v>
      </c>
      <c r="G28" s="4">
        <f t="shared" si="2"/>
        <v>2.5139371567171095E-2</v>
      </c>
      <c r="H28" s="3">
        <f t="shared" si="5"/>
        <v>-4.4266485809682763</v>
      </c>
      <c r="I28" s="11">
        <f t="shared" si="4"/>
        <v>58.741449337323651</v>
      </c>
    </row>
    <row r="29" spans="1:9" ht="50.25" customHeight="1" x14ac:dyDescent="0.2">
      <c r="A29" s="21" t="s">
        <v>112</v>
      </c>
      <c r="B29" s="3">
        <v>2199.8000000000002</v>
      </c>
      <c r="C29" s="4">
        <f t="shared" si="0"/>
        <v>5.1714916760800299E-3</v>
      </c>
      <c r="D29" s="3">
        <v>0</v>
      </c>
      <c r="E29" s="4">
        <f t="shared" si="1"/>
        <v>0</v>
      </c>
      <c r="F29" s="3">
        <v>0</v>
      </c>
      <c r="G29" s="4">
        <f t="shared" si="2"/>
        <v>0</v>
      </c>
      <c r="H29" s="3" t="s">
        <v>80</v>
      </c>
      <c r="I29" s="11" t="e">
        <f t="shared" si="4"/>
        <v>#DIV/0!</v>
      </c>
    </row>
    <row r="30" spans="1:9" ht="33" customHeight="1" x14ac:dyDescent="0.2">
      <c r="A30" s="21" t="s">
        <v>79</v>
      </c>
      <c r="B30" s="3">
        <v>0</v>
      </c>
      <c r="C30" s="4">
        <f t="shared" si="0"/>
        <v>0</v>
      </c>
      <c r="D30" s="3">
        <v>14214.8</v>
      </c>
      <c r="E30" s="4">
        <f t="shared" si="1"/>
        <v>1.7033734938892785E-2</v>
      </c>
      <c r="F30" s="3">
        <v>7383.8</v>
      </c>
      <c r="G30" s="4">
        <f t="shared" si="2"/>
        <v>1.6887659941381035E-2</v>
      </c>
      <c r="H30" s="3" t="s">
        <v>90</v>
      </c>
      <c r="I30" s="11" t="s">
        <v>90</v>
      </c>
    </row>
    <row r="31" spans="1:9" ht="56.25" hidden="1" customHeight="1" x14ac:dyDescent="0.2">
      <c r="A31" s="19" t="s">
        <v>60</v>
      </c>
      <c r="B31" s="3">
        <v>0</v>
      </c>
      <c r="C31" s="4">
        <f t="shared" si="0"/>
        <v>0</v>
      </c>
      <c r="D31" s="3">
        <v>0</v>
      </c>
      <c r="E31" s="4">
        <f t="shared" si="1"/>
        <v>0</v>
      </c>
      <c r="F31" s="3">
        <v>0</v>
      </c>
      <c r="G31" s="4">
        <f t="shared" si="2"/>
        <v>0</v>
      </c>
      <c r="H31" s="3" t="s">
        <v>90</v>
      </c>
      <c r="I31" s="11" t="s">
        <v>90</v>
      </c>
    </row>
    <row r="32" spans="1:9" ht="33.75" customHeight="1" x14ac:dyDescent="0.2">
      <c r="A32" s="8" t="s">
        <v>26</v>
      </c>
      <c r="B32" s="3">
        <f>SUM(B33:B34)</f>
        <v>6870</v>
      </c>
      <c r="C32" s="4">
        <f t="shared" si="0"/>
        <v>1.6150626336335034E-2</v>
      </c>
      <c r="D32" s="3">
        <f>SUM(D33:D34)</f>
        <v>933</v>
      </c>
      <c r="E32" s="4">
        <f t="shared" si="1"/>
        <v>1.1180230955051755E-3</v>
      </c>
      <c r="F32" s="3">
        <f>SUM(F33:F34)</f>
        <v>171</v>
      </c>
      <c r="G32" s="4">
        <f t="shared" si="2"/>
        <v>3.9109805926164809E-4</v>
      </c>
      <c r="H32" s="3">
        <f t="shared" si="5"/>
        <v>-97.510917030567683</v>
      </c>
      <c r="I32" s="11">
        <f t="shared" si="4"/>
        <v>18.327974276527332</v>
      </c>
    </row>
    <row r="33" spans="1:9" ht="33" customHeight="1" x14ac:dyDescent="0.2">
      <c r="A33" s="21" t="s">
        <v>27</v>
      </c>
      <c r="B33" s="3">
        <v>6484.7</v>
      </c>
      <c r="C33" s="4">
        <f t="shared" si="0"/>
        <v>1.5244827744284102E-2</v>
      </c>
      <c r="D33" s="3">
        <v>933</v>
      </c>
      <c r="E33" s="4">
        <f t="shared" si="1"/>
        <v>1.1180230955051755E-3</v>
      </c>
      <c r="F33" s="3">
        <v>171</v>
      </c>
      <c r="G33" s="4">
        <f t="shared" si="2"/>
        <v>3.9109805926164809E-4</v>
      </c>
      <c r="H33" s="3">
        <f t="shared" si="5"/>
        <v>-97.363023732786402</v>
      </c>
      <c r="I33" s="11">
        <f t="shared" si="4"/>
        <v>18.327974276527332</v>
      </c>
    </row>
    <row r="34" spans="1:9" ht="48.75" customHeight="1" x14ac:dyDescent="0.2">
      <c r="A34" s="21" t="s">
        <v>59</v>
      </c>
      <c r="B34" s="3">
        <v>385.3</v>
      </c>
      <c r="C34" s="4">
        <f t="shared" si="0"/>
        <v>9.0579859205092985E-4</v>
      </c>
      <c r="D34" s="3">
        <v>0</v>
      </c>
      <c r="E34" s="4">
        <f t="shared" si="1"/>
        <v>0</v>
      </c>
      <c r="F34" s="3">
        <v>0</v>
      </c>
      <c r="G34" s="4">
        <f t="shared" si="2"/>
        <v>0</v>
      </c>
      <c r="H34" s="3" t="s">
        <v>90</v>
      </c>
      <c r="I34" s="11" t="e">
        <f t="shared" si="4"/>
        <v>#DIV/0!</v>
      </c>
    </row>
    <row r="35" spans="1:9" ht="61.5" customHeight="1" x14ac:dyDescent="0.2">
      <c r="A35" s="37" t="s">
        <v>117</v>
      </c>
      <c r="B35" s="3">
        <f>B36</f>
        <v>0</v>
      </c>
      <c r="C35" s="4">
        <f t="shared" si="0"/>
        <v>0</v>
      </c>
      <c r="D35" s="3">
        <f>D36</f>
        <v>1191.8</v>
      </c>
      <c r="E35" s="4">
        <f t="shared" si="1"/>
        <v>1.4281456861983581E-3</v>
      </c>
      <c r="F35" s="3">
        <f>F36</f>
        <v>0</v>
      </c>
      <c r="G35" s="4">
        <f t="shared" si="2"/>
        <v>0</v>
      </c>
      <c r="H35" s="3" t="e">
        <f t="shared" si="5"/>
        <v>#DIV/0!</v>
      </c>
      <c r="I35" s="11">
        <f t="shared" si="4"/>
        <v>0</v>
      </c>
    </row>
    <row r="36" spans="1:9" ht="35.25" customHeight="1" x14ac:dyDescent="0.2">
      <c r="A36" s="21" t="s">
        <v>118</v>
      </c>
      <c r="B36" s="3">
        <v>0</v>
      </c>
      <c r="C36" s="4">
        <f t="shared" si="0"/>
        <v>0</v>
      </c>
      <c r="D36" s="3">
        <v>1191.8</v>
      </c>
      <c r="E36" s="4">
        <f t="shared" si="1"/>
        <v>1.4281456861983581E-3</v>
      </c>
      <c r="F36" s="3">
        <v>0</v>
      </c>
      <c r="G36" s="4">
        <f t="shared" si="2"/>
        <v>0</v>
      </c>
      <c r="H36" s="3" t="e">
        <f t="shared" si="5"/>
        <v>#DIV/0!</v>
      </c>
      <c r="I36" s="11">
        <f t="shared" si="4"/>
        <v>0</v>
      </c>
    </row>
    <row r="37" spans="1:9" ht="31.5" customHeight="1" thickBot="1" x14ac:dyDescent="0.25">
      <c r="A37" s="33" t="s">
        <v>119</v>
      </c>
      <c r="B37" s="34">
        <v>3942.2</v>
      </c>
      <c r="C37" s="35">
        <f t="shared" ref="C37:C68" si="6">SUM(B37/$B$162)</f>
        <v>9.2676854647889325E-3</v>
      </c>
      <c r="D37" s="34">
        <v>10791</v>
      </c>
      <c r="E37" s="35">
        <f t="shared" ref="E37:E68" si="7">D37/$D$162</f>
        <v>1.2930961654444104E-2</v>
      </c>
      <c r="F37" s="34">
        <v>4984.3</v>
      </c>
      <c r="G37" s="35">
        <f t="shared" ref="G37:G68" si="8">F37/$F$162</f>
        <v>1.1399707934373291E-2</v>
      </c>
      <c r="H37" s="34">
        <f t="shared" si="5"/>
        <v>26.43447821013649</v>
      </c>
      <c r="I37" s="36">
        <f t="shared" si="4"/>
        <v>46.189417106848303</v>
      </c>
    </row>
    <row r="38" spans="1:9" ht="43.5" thickBot="1" x14ac:dyDescent="0.25">
      <c r="A38" s="29" t="s">
        <v>57</v>
      </c>
      <c r="B38" s="30">
        <f>B39</f>
        <v>58.7</v>
      </c>
      <c r="C38" s="31">
        <f t="shared" si="6"/>
        <v>1.3799734584321201E-4</v>
      </c>
      <c r="D38" s="30">
        <f>D39</f>
        <v>600</v>
      </c>
      <c r="E38" s="31">
        <f t="shared" si="7"/>
        <v>7.189859135081515E-4</v>
      </c>
      <c r="F38" s="30">
        <f>F39</f>
        <v>34.299999999999997</v>
      </c>
      <c r="G38" s="31">
        <f t="shared" si="8"/>
        <v>7.84483241676873E-5</v>
      </c>
      <c r="H38" s="30" t="s">
        <v>80</v>
      </c>
      <c r="I38" s="32">
        <f t="shared" si="4"/>
        <v>5.7166666666666668</v>
      </c>
    </row>
    <row r="39" spans="1:9" ht="45.75" customHeight="1" thickBot="1" x14ac:dyDescent="0.25">
      <c r="A39" s="39" t="s">
        <v>29</v>
      </c>
      <c r="B39" s="40">
        <v>58.7</v>
      </c>
      <c r="C39" s="41">
        <f t="shared" si="6"/>
        <v>1.3799734584321201E-4</v>
      </c>
      <c r="D39" s="40">
        <v>600</v>
      </c>
      <c r="E39" s="41">
        <f t="shared" si="7"/>
        <v>7.189859135081515E-4</v>
      </c>
      <c r="F39" s="40">
        <v>34.299999999999997</v>
      </c>
      <c r="G39" s="41">
        <f t="shared" si="8"/>
        <v>7.84483241676873E-5</v>
      </c>
      <c r="H39" s="40" t="s">
        <v>80</v>
      </c>
      <c r="I39" s="42">
        <f t="shared" si="4"/>
        <v>5.7166666666666668</v>
      </c>
    </row>
    <row r="40" spans="1:9" ht="33.75" customHeight="1" thickBot="1" x14ac:dyDescent="0.25">
      <c r="A40" s="29" t="s">
        <v>30</v>
      </c>
      <c r="B40" s="30">
        <f>SUM(B41+B45+B49+B51)</f>
        <v>9528.1</v>
      </c>
      <c r="C40" s="31">
        <f t="shared" si="6"/>
        <v>2.2399531702363001E-2</v>
      </c>
      <c r="D40" s="30">
        <f>SUM(D41+D45+D49+D51+D54)</f>
        <v>19953</v>
      </c>
      <c r="E40" s="31">
        <f t="shared" si="7"/>
        <v>2.3909876553713579E-2</v>
      </c>
      <c r="F40" s="30">
        <f>SUM(F41+F45+F49+F51+F54)</f>
        <v>9624.5999999999985</v>
      </c>
      <c r="G40" s="31">
        <f t="shared" si="8"/>
        <v>2.2012645503916125E-2</v>
      </c>
      <c r="H40" s="30">
        <f t="shared" si="5"/>
        <v>1.0127937364217132</v>
      </c>
      <c r="I40" s="32">
        <f t="shared" si="4"/>
        <v>48.236355435272884</v>
      </c>
    </row>
    <row r="41" spans="1:9" ht="30" x14ac:dyDescent="0.2">
      <c r="A41" s="25" t="s">
        <v>31</v>
      </c>
      <c r="B41" s="26">
        <f>SUM(B42:B44)</f>
        <v>8787</v>
      </c>
      <c r="C41" s="27">
        <f t="shared" si="6"/>
        <v>2.065728582494555E-2</v>
      </c>
      <c r="D41" s="26">
        <f>SUM(D42:D44)</f>
        <v>16536</v>
      </c>
      <c r="E41" s="27">
        <f t="shared" si="7"/>
        <v>1.9815251776284657E-2</v>
      </c>
      <c r="F41" s="26">
        <f>SUM(F42:F44)</f>
        <v>8801.7999999999993</v>
      </c>
      <c r="G41" s="27">
        <f t="shared" si="8"/>
        <v>2.0130800573153064E-2</v>
      </c>
      <c r="H41" s="26">
        <f t="shared" si="5"/>
        <v>0.16843063616704512</v>
      </c>
      <c r="I41" s="28">
        <f t="shared" si="4"/>
        <v>53.2281083696178</v>
      </c>
    </row>
    <row r="42" spans="1:9" ht="36" customHeight="1" x14ac:dyDescent="0.2">
      <c r="A42" s="21" t="s">
        <v>32</v>
      </c>
      <c r="B42" s="3">
        <v>4920.5</v>
      </c>
      <c r="C42" s="4">
        <f t="shared" si="6"/>
        <v>1.1567562865784066E-2</v>
      </c>
      <c r="D42" s="3">
        <v>11229</v>
      </c>
      <c r="E42" s="4">
        <f t="shared" si="7"/>
        <v>1.3455821371305056E-2</v>
      </c>
      <c r="F42" s="3">
        <v>4540.2</v>
      </c>
      <c r="G42" s="4">
        <f t="shared" si="8"/>
        <v>1.0383996541869793E-2</v>
      </c>
      <c r="H42" s="3">
        <f t="shared" si="5"/>
        <v>-7.7288893405141721</v>
      </c>
      <c r="I42" s="11">
        <f t="shared" si="4"/>
        <v>40.432807908095107</v>
      </c>
    </row>
    <row r="43" spans="1:9" ht="30.75" customHeight="1" x14ac:dyDescent="0.2">
      <c r="A43" s="21" t="s">
        <v>33</v>
      </c>
      <c r="B43" s="3">
        <v>2457.4</v>
      </c>
      <c r="C43" s="4">
        <f t="shared" si="6"/>
        <v>5.7770813913987935E-3</v>
      </c>
      <c r="D43" s="3">
        <v>3818</v>
      </c>
      <c r="E43" s="4">
        <f t="shared" si="7"/>
        <v>4.575147029623537E-3</v>
      </c>
      <c r="F43" s="3">
        <v>2802.3</v>
      </c>
      <c r="G43" s="4">
        <f t="shared" si="8"/>
        <v>6.4092052132685177E-3</v>
      </c>
      <c r="H43" s="3">
        <f t="shared" si="5"/>
        <v>14.035159111255808</v>
      </c>
      <c r="I43" s="11">
        <f t="shared" si="4"/>
        <v>73.397066526977483</v>
      </c>
    </row>
    <row r="44" spans="1:9" ht="33" customHeight="1" x14ac:dyDescent="0.2">
      <c r="A44" s="21" t="s">
        <v>34</v>
      </c>
      <c r="B44" s="3">
        <v>1409.1</v>
      </c>
      <c r="C44" s="4">
        <f t="shared" si="6"/>
        <v>3.3126415677626917E-3</v>
      </c>
      <c r="D44" s="3">
        <v>1489</v>
      </c>
      <c r="E44" s="4">
        <f t="shared" si="7"/>
        <v>1.7842833753560626E-3</v>
      </c>
      <c r="F44" s="3">
        <v>1459.3</v>
      </c>
      <c r="G44" s="4">
        <f t="shared" si="8"/>
        <v>3.3375988180147547E-3</v>
      </c>
      <c r="H44" s="3">
        <f t="shared" si="5"/>
        <v>3.5625576609183298</v>
      </c>
      <c r="I44" s="11">
        <f t="shared" si="4"/>
        <v>98.00537273337811</v>
      </c>
    </row>
    <row r="45" spans="1:9" ht="30" x14ac:dyDescent="0.2">
      <c r="A45" s="8" t="s">
        <v>35</v>
      </c>
      <c r="B45" s="3">
        <f>SUM(B46:B48)</f>
        <v>0</v>
      </c>
      <c r="C45" s="4">
        <f t="shared" si="6"/>
        <v>0</v>
      </c>
      <c r="D45" s="3">
        <f>SUM(D46:D48)</f>
        <v>5</v>
      </c>
      <c r="E45" s="4">
        <f t="shared" si="7"/>
        <v>5.9915492792345958E-6</v>
      </c>
      <c r="F45" s="3">
        <f>SUM(F46:F48)</f>
        <v>0</v>
      </c>
      <c r="G45" s="4">
        <f t="shared" si="8"/>
        <v>0</v>
      </c>
      <c r="H45" s="3" t="e">
        <f t="shared" si="5"/>
        <v>#DIV/0!</v>
      </c>
      <c r="I45" s="11">
        <f t="shared" si="4"/>
        <v>0</v>
      </c>
    </row>
    <row r="46" spans="1:9" ht="47.25" customHeight="1" x14ac:dyDescent="0.2">
      <c r="A46" s="21" t="s">
        <v>18</v>
      </c>
      <c r="B46" s="3">
        <v>0</v>
      </c>
      <c r="C46" s="4">
        <f t="shared" si="6"/>
        <v>0</v>
      </c>
      <c r="D46" s="3">
        <v>5</v>
      </c>
      <c r="E46" s="4">
        <f t="shared" si="7"/>
        <v>5.9915492792345958E-6</v>
      </c>
      <c r="F46" s="3">
        <v>0</v>
      </c>
      <c r="G46" s="4">
        <f t="shared" si="8"/>
        <v>0</v>
      </c>
      <c r="H46" s="3" t="e">
        <f t="shared" si="5"/>
        <v>#DIV/0!</v>
      </c>
      <c r="I46" s="11">
        <f t="shared" si="4"/>
        <v>0</v>
      </c>
    </row>
    <row r="47" spans="1:9" ht="36.75" hidden="1" customHeight="1" x14ac:dyDescent="0.2">
      <c r="A47" s="19" t="s">
        <v>36</v>
      </c>
      <c r="B47" s="3">
        <v>0</v>
      </c>
      <c r="C47" s="4">
        <f t="shared" si="6"/>
        <v>0</v>
      </c>
      <c r="D47" s="3">
        <v>0</v>
      </c>
      <c r="E47" s="4">
        <f t="shared" si="7"/>
        <v>0</v>
      </c>
      <c r="F47" s="3">
        <v>0</v>
      </c>
      <c r="G47" s="4">
        <f t="shared" si="8"/>
        <v>0</v>
      </c>
      <c r="H47" s="3" t="e">
        <f t="shared" si="5"/>
        <v>#DIV/0!</v>
      </c>
      <c r="I47" s="11" t="e">
        <f t="shared" si="4"/>
        <v>#DIV/0!</v>
      </c>
    </row>
    <row r="48" spans="1:9" ht="36.75" hidden="1" customHeight="1" x14ac:dyDescent="0.2">
      <c r="A48" s="19" t="s">
        <v>82</v>
      </c>
      <c r="B48" s="3">
        <v>0</v>
      </c>
      <c r="C48" s="4">
        <f t="shared" si="6"/>
        <v>0</v>
      </c>
      <c r="D48" s="3">
        <v>0</v>
      </c>
      <c r="E48" s="4">
        <f t="shared" si="7"/>
        <v>0</v>
      </c>
      <c r="F48" s="3">
        <v>0</v>
      </c>
      <c r="G48" s="4">
        <f t="shared" si="8"/>
        <v>0</v>
      </c>
      <c r="H48" s="3" t="e">
        <f t="shared" si="5"/>
        <v>#DIV/0!</v>
      </c>
      <c r="I48" s="11" t="e">
        <f t="shared" si="4"/>
        <v>#DIV/0!</v>
      </c>
    </row>
    <row r="49" spans="1:9" ht="30" x14ac:dyDescent="0.2">
      <c r="A49" s="8" t="s">
        <v>37</v>
      </c>
      <c r="B49" s="3">
        <f>SUM(B50)</f>
        <v>0</v>
      </c>
      <c r="C49" s="4">
        <f t="shared" si="6"/>
        <v>0</v>
      </c>
      <c r="D49" s="3">
        <f>SUM(D50)</f>
        <v>3</v>
      </c>
      <c r="E49" s="4">
        <f t="shared" si="7"/>
        <v>3.5949295675407576E-6</v>
      </c>
      <c r="F49" s="3">
        <f>SUM(F50)</f>
        <v>0</v>
      </c>
      <c r="G49" s="4">
        <f t="shared" si="8"/>
        <v>0</v>
      </c>
      <c r="H49" s="3" t="e">
        <f t="shared" si="5"/>
        <v>#DIV/0!</v>
      </c>
      <c r="I49" s="11">
        <f t="shared" si="4"/>
        <v>0</v>
      </c>
    </row>
    <row r="50" spans="1:9" ht="32.25" customHeight="1" x14ac:dyDescent="0.2">
      <c r="A50" s="19" t="s">
        <v>38</v>
      </c>
      <c r="B50" s="3">
        <v>0</v>
      </c>
      <c r="C50" s="4">
        <f t="shared" si="6"/>
        <v>0</v>
      </c>
      <c r="D50" s="3">
        <v>3</v>
      </c>
      <c r="E50" s="4">
        <f t="shared" si="7"/>
        <v>3.5949295675407576E-6</v>
      </c>
      <c r="F50" s="3">
        <v>0</v>
      </c>
      <c r="G50" s="4">
        <f t="shared" si="8"/>
        <v>0</v>
      </c>
      <c r="H50" s="3" t="e">
        <f t="shared" si="5"/>
        <v>#DIV/0!</v>
      </c>
      <c r="I50" s="11">
        <f t="shared" si="4"/>
        <v>0</v>
      </c>
    </row>
    <row r="51" spans="1:9" ht="18.75" customHeight="1" x14ac:dyDescent="0.2">
      <c r="A51" s="8" t="s">
        <v>120</v>
      </c>
      <c r="B51" s="3">
        <f>B52+B53</f>
        <v>741.1</v>
      </c>
      <c r="C51" s="4">
        <f t="shared" si="6"/>
        <v>1.7422458774174518E-3</v>
      </c>
      <c r="D51" s="3">
        <f>D52+D53</f>
        <v>3407</v>
      </c>
      <c r="E51" s="4">
        <f t="shared" si="7"/>
        <v>4.0826416788704535E-3</v>
      </c>
      <c r="F51" s="3">
        <f>F52+F53</f>
        <v>822.8</v>
      </c>
      <c r="G51" s="4">
        <f t="shared" si="8"/>
        <v>1.8818449307630644E-3</v>
      </c>
      <c r="H51" s="3">
        <f t="shared" si="5"/>
        <v>11.024153285656439</v>
      </c>
      <c r="I51" s="11">
        <f t="shared" si="4"/>
        <v>24.150278837687114</v>
      </c>
    </row>
    <row r="52" spans="1:9" ht="49.5" customHeight="1" x14ac:dyDescent="0.2">
      <c r="A52" s="21" t="s">
        <v>18</v>
      </c>
      <c r="B52" s="3">
        <v>741.1</v>
      </c>
      <c r="C52" s="4">
        <f t="shared" si="6"/>
        <v>1.7422458774174518E-3</v>
      </c>
      <c r="D52" s="3">
        <v>3405</v>
      </c>
      <c r="E52" s="4">
        <f t="shared" si="7"/>
        <v>4.0802450591587601E-3</v>
      </c>
      <c r="F52" s="3">
        <v>822.8</v>
      </c>
      <c r="G52" s="4">
        <f t="shared" si="8"/>
        <v>1.8818449307630644E-3</v>
      </c>
      <c r="H52" s="3">
        <f t="shared" si="5"/>
        <v>11.024153285656439</v>
      </c>
      <c r="I52" s="11">
        <f t="shared" si="4"/>
        <v>24.164464023494858</v>
      </c>
    </row>
    <row r="53" spans="1:9" ht="35.25" customHeight="1" x14ac:dyDescent="0.2">
      <c r="A53" s="21" t="s">
        <v>121</v>
      </c>
      <c r="B53" s="3">
        <v>0</v>
      </c>
      <c r="C53" s="4">
        <f t="shared" si="6"/>
        <v>0</v>
      </c>
      <c r="D53" s="3">
        <v>2</v>
      </c>
      <c r="E53" s="4">
        <f t="shared" si="7"/>
        <v>2.3966197116938382E-6</v>
      </c>
      <c r="F53" s="3">
        <v>0</v>
      </c>
      <c r="G53" s="4">
        <f t="shared" si="8"/>
        <v>0</v>
      </c>
      <c r="H53" s="3" t="e">
        <f t="shared" si="5"/>
        <v>#DIV/0!</v>
      </c>
      <c r="I53" s="11">
        <f t="shared" si="4"/>
        <v>0</v>
      </c>
    </row>
    <row r="54" spans="1:9" ht="35.25" customHeight="1" x14ac:dyDescent="0.2">
      <c r="A54" s="37" t="s">
        <v>150</v>
      </c>
      <c r="B54" s="3">
        <f>B55</f>
        <v>0</v>
      </c>
      <c r="C54" s="4">
        <f t="shared" si="6"/>
        <v>0</v>
      </c>
      <c r="D54" s="3">
        <f>D55</f>
        <v>2</v>
      </c>
      <c r="E54" s="4">
        <f t="shared" si="7"/>
        <v>2.3966197116938382E-6</v>
      </c>
      <c r="F54" s="3">
        <f>F55</f>
        <v>0</v>
      </c>
      <c r="G54" s="4">
        <f t="shared" si="8"/>
        <v>0</v>
      </c>
      <c r="H54" s="3" t="e">
        <f t="shared" si="5"/>
        <v>#DIV/0!</v>
      </c>
      <c r="I54" s="11">
        <f t="shared" si="4"/>
        <v>0</v>
      </c>
    </row>
    <row r="55" spans="1:9" ht="35.25" customHeight="1" thickBot="1" x14ac:dyDescent="0.25">
      <c r="A55" s="43" t="s">
        <v>38</v>
      </c>
      <c r="B55" s="34">
        <v>0</v>
      </c>
      <c r="C55" s="4">
        <f t="shared" si="6"/>
        <v>0</v>
      </c>
      <c r="D55" s="34">
        <v>2</v>
      </c>
      <c r="E55" s="4">
        <f t="shared" si="7"/>
        <v>2.3966197116938382E-6</v>
      </c>
      <c r="F55" s="34">
        <v>0</v>
      </c>
      <c r="G55" s="4">
        <f t="shared" si="8"/>
        <v>0</v>
      </c>
      <c r="H55" s="3" t="e">
        <f t="shared" si="5"/>
        <v>#DIV/0!</v>
      </c>
      <c r="I55" s="11">
        <f t="shared" si="4"/>
        <v>0</v>
      </c>
    </row>
    <row r="56" spans="1:9" ht="45.75" customHeight="1" thickBot="1" x14ac:dyDescent="0.25">
      <c r="A56" s="29" t="s">
        <v>39</v>
      </c>
      <c r="B56" s="30">
        <f>SUM(B57+B59+B61)</f>
        <v>4663.8</v>
      </c>
      <c r="C56" s="31">
        <f t="shared" si="6"/>
        <v>1.0964088953042114E-2</v>
      </c>
      <c r="D56" s="30">
        <f>SUM(D57+D59+D61)</f>
        <v>11994.8</v>
      </c>
      <c r="E56" s="31">
        <f t="shared" si="7"/>
        <v>1.4373487058912626E-2</v>
      </c>
      <c r="F56" s="30">
        <f>SUM(F57+F59+F61)</f>
        <v>3616.2</v>
      </c>
      <c r="G56" s="31">
        <f t="shared" si="8"/>
        <v>8.2706947479647477E-3</v>
      </c>
      <c r="H56" s="30">
        <f t="shared" si="5"/>
        <v>-22.462369741412587</v>
      </c>
      <c r="I56" s="32">
        <f t="shared" si="4"/>
        <v>30.148064161136496</v>
      </c>
    </row>
    <row r="57" spans="1:9" ht="45" x14ac:dyDescent="0.2">
      <c r="A57" s="25" t="s">
        <v>40</v>
      </c>
      <c r="B57" s="26">
        <f>SUM(B58)</f>
        <v>0</v>
      </c>
      <c r="C57" s="27">
        <f t="shared" si="6"/>
        <v>0</v>
      </c>
      <c r="D57" s="26">
        <f>SUM(D58)</f>
        <v>0</v>
      </c>
      <c r="E57" s="27">
        <f t="shared" si="7"/>
        <v>0</v>
      </c>
      <c r="F57" s="26">
        <f>SUM(F58)</f>
        <v>0</v>
      </c>
      <c r="G57" s="27">
        <f t="shared" si="8"/>
        <v>0</v>
      </c>
      <c r="H57" s="26" t="s">
        <v>90</v>
      </c>
      <c r="I57" s="28" t="e">
        <f t="shared" si="4"/>
        <v>#DIV/0!</v>
      </c>
    </row>
    <row r="58" spans="1:9" ht="33.75" customHeight="1" x14ac:dyDescent="0.2">
      <c r="A58" s="21" t="s">
        <v>41</v>
      </c>
      <c r="B58" s="3">
        <v>0</v>
      </c>
      <c r="C58" s="4">
        <f t="shared" si="6"/>
        <v>0</v>
      </c>
      <c r="D58" s="3">
        <v>0</v>
      </c>
      <c r="E58" s="4">
        <f t="shared" si="7"/>
        <v>0</v>
      </c>
      <c r="F58" s="3">
        <v>0</v>
      </c>
      <c r="G58" s="4">
        <f t="shared" si="8"/>
        <v>0</v>
      </c>
      <c r="H58" s="3" t="s">
        <v>90</v>
      </c>
      <c r="I58" s="11" t="e">
        <f t="shared" si="4"/>
        <v>#DIV/0!</v>
      </c>
    </row>
    <row r="59" spans="1:9" ht="45" x14ac:dyDescent="0.2">
      <c r="A59" s="8" t="s">
        <v>42</v>
      </c>
      <c r="B59" s="3">
        <f>SUM(B60)</f>
        <v>1852.7</v>
      </c>
      <c r="C59" s="4">
        <f t="shared" si="6"/>
        <v>4.3554971489560288E-3</v>
      </c>
      <c r="D59" s="3">
        <f>SUM(D60)</f>
        <v>4723</v>
      </c>
      <c r="E59" s="4">
        <f t="shared" si="7"/>
        <v>5.6596174491649991E-3</v>
      </c>
      <c r="F59" s="3">
        <f>SUM(F60)</f>
        <v>1602.4</v>
      </c>
      <c r="G59" s="4">
        <f t="shared" si="8"/>
        <v>3.6648861412916078E-3</v>
      </c>
      <c r="H59" s="3">
        <f t="shared" si="5"/>
        <v>-13.510012414314247</v>
      </c>
      <c r="I59" s="11">
        <f t="shared" si="4"/>
        <v>33.927588397205163</v>
      </c>
    </row>
    <row r="60" spans="1:9" ht="79.5" customHeight="1" x14ac:dyDescent="0.2">
      <c r="A60" s="21" t="s">
        <v>43</v>
      </c>
      <c r="B60" s="3">
        <v>1852.7</v>
      </c>
      <c r="C60" s="4">
        <f t="shared" si="6"/>
        <v>4.3554971489560288E-3</v>
      </c>
      <c r="D60" s="3">
        <v>4723</v>
      </c>
      <c r="E60" s="4">
        <f t="shared" si="7"/>
        <v>5.6596174491649991E-3</v>
      </c>
      <c r="F60" s="3">
        <v>1602.4</v>
      </c>
      <c r="G60" s="4">
        <f t="shared" si="8"/>
        <v>3.6648861412916078E-3</v>
      </c>
      <c r="H60" s="3">
        <f t="shared" si="5"/>
        <v>-13.510012414314247</v>
      </c>
      <c r="I60" s="11">
        <f t="shared" si="4"/>
        <v>33.927588397205163</v>
      </c>
    </row>
    <row r="61" spans="1:9" ht="30" x14ac:dyDescent="0.2">
      <c r="A61" s="8" t="s">
        <v>44</v>
      </c>
      <c r="B61" s="3">
        <f>SUM(B62)</f>
        <v>2811.1</v>
      </c>
      <c r="C61" s="4">
        <f t="shared" si="6"/>
        <v>6.6085918040860855E-3</v>
      </c>
      <c r="D61" s="3">
        <f>SUM(D62)</f>
        <v>7271.8</v>
      </c>
      <c r="E61" s="4">
        <f t="shared" si="7"/>
        <v>8.7138696097476265E-3</v>
      </c>
      <c r="F61" s="3">
        <f>SUM(F62)</f>
        <v>2013.8</v>
      </c>
      <c r="G61" s="4">
        <f t="shared" si="8"/>
        <v>4.60580860667314E-3</v>
      </c>
      <c r="H61" s="3">
        <f t="shared" si="5"/>
        <v>-28.362562697876271</v>
      </c>
      <c r="I61" s="11">
        <f t="shared" si="4"/>
        <v>27.693280893313897</v>
      </c>
    </row>
    <row r="62" spans="1:9" ht="32.25" customHeight="1" thickBot="1" x14ac:dyDescent="0.25">
      <c r="A62" s="43" t="s">
        <v>45</v>
      </c>
      <c r="B62" s="34">
        <v>2811.1</v>
      </c>
      <c r="C62" s="35">
        <f t="shared" si="6"/>
        <v>6.6085918040860855E-3</v>
      </c>
      <c r="D62" s="34">
        <v>7271.8</v>
      </c>
      <c r="E62" s="35">
        <f t="shared" si="7"/>
        <v>8.7138696097476265E-3</v>
      </c>
      <c r="F62" s="34">
        <v>2013.8</v>
      </c>
      <c r="G62" s="35">
        <f t="shared" si="8"/>
        <v>4.60580860667314E-3</v>
      </c>
      <c r="H62" s="34">
        <f t="shared" si="5"/>
        <v>-28.362562697876271</v>
      </c>
      <c r="I62" s="36">
        <f t="shared" si="4"/>
        <v>27.693280893313897</v>
      </c>
    </row>
    <row r="63" spans="1:9" ht="43.5" thickBot="1" x14ac:dyDescent="0.25">
      <c r="A63" s="29" t="s">
        <v>46</v>
      </c>
      <c r="B63" s="30">
        <f>SUM(B64:B65)</f>
        <v>2997.7</v>
      </c>
      <c r="C63" s="31">
        <f t="shared" si="6"/>
        <v>7.0472682050118666E-3</v>
      </c>
      <c r="D63" s="30">
        <f>SUM(D64:D65)</f>
        <v>9030.5</v>
      </c>
      <c r="E63" s="31">
        <f t="shared" si="7"/>
        <v>1.0821337153225604E-2</v>
      </c>
      <c r="F63" s="30">
        <f>SUM(F64:F65)</f>
        <v>3191</v>
      </c>
      <c r="G63" s="31">
        <f t="shared" si="8"/>
        <v>7.2982099830638542E-3</v>
      </c>
      <c r="H63" s="30">
        <f t="shared" si="5"/>
        <v>6.4482770123761526</v>
      </c>
      <c r="I63" s="32">
        <f t="shared" si="4"/>
        <v>35.335806433752282</v>
      </c>
    </row>
    <row r="64" spans="1:9" ht="62.25" customHeight="1" x14ac:dyDescent="0.2">
      <c r="A64" s="38" t="s">
        <v>83</v>
      </c>
      <c r="B64" s="26">
        <v>0</v>
      </c>
      <c r="C64" s="27">
        <f t="shared" si="6"/>
        <v>0</v>
      </c>
      <c r="D64" s="26">
        <v>2100</v>
      </c>
      <c r="E64" s="27">
        <f t="shared" si="7"/>
        <v>2.5164506972785304E-3</v>
      </c>
      <c r="F64" s="26">
        <v>0</v>
      </c>
      <c r="G64" s="27">
        <f t="shared" si="8"/>
        <v>0</v>
      </c>
      <c r="H64" s="26" t="s">
        <v>90</v>
      </c>
      <c r="I64" s="28">
        <f t="shared" si="4"/>
        <v>0</v>
      </c>
    </row>
    <row r="65" spans="1:9" ht="32.25" customHeight="1" thickBot="1" x14ac:dyDescent="0.25">
      <c r="A65" s="43" t="s">
        <v>28</v>
      </c>
      <c r="B65" s="34">
        <v>2997.7</v>
      </c>
      <c r="C65" s="35">
        <f t="shared" si="6"/>
        <v>7.0472682050118666E-3</v>
      </c>
      <c r="D65" s="34">
        <v>6930.5</v>
      </c>
      <c r="E65" s="35">
        <f t="shared" si="7"/>
        <v>8.3048864559470727E-3</v>
      </c>
      <c r="F65" s="34">
        <v>3191</v>
      </c>
      <c r="G65" s="35">
        <f t="shared" si="8"/>
        <v>7.2982099830638542E-3</v>
      </c>
      <c r="H65" s="34">
        <f t="shared" si="5"/>
        <v>6.4482770123761526</v>
      </c>
      <c r="I65" s="36">
        <f t="shared" si="4"/>
        <v>46.042854050934281</v>
      </c>
    </row>
    <row r="66" spans="1:9" ht="15" thickBot="1" x14ac:dyDescent="0.25">
      <c r="A66" s="29" t="s">
        <v>47</v>
      </c>
      <c r="B66" s="30">
        <f>SUM(B67:B68)</f>
        <v>13783.400000000001</v>
      </c>
      <c r="C66" s="31">
        <f t="shared" si="6"/>
        <v>3.2403281374707466E-2</v>
      </c>
      <c r="D66" s="30">
        <f>SUM(D67:D68)</f>
        <v>19665.400000000001</v>
      </c>
      <c r="E66" s="31">
        <f t="shared" si="7"/>
        <v>2.3565242639172007E-2</v>
      </c>
      <c r="F66" s="30">
        <f>SUM(F67:F68)</f>
        <v>8906.7000000000007</v>
      </c>
      <c r="G66" s="31">
        <f t="shared" si="8"/>
        <v>2.0370719791963282E-2</v>
      </c>
      <c r="H66" s="30">
        <f t="shared" si="5"/>
        <v>-35.38096550923575</v>
      </c>
      <c r="I66" s="32">
        <f t="shared" si="4"/>
        <v>45.291222146511132</v>
      </c>
    </row>
    <row r="67" spans="1:9" ht="15" x14ac:dyDescent="0.2">
      <c r="A67" s="38" t="s">
        <v>48</v>
      </c>
      <c r="B67" s="26">
        <v>2655.3</v>
      </c>
      <c r="C67" s="27">
        <f t="shared" si="6"/>
        <v>6.2423228691223312E-3</v>
      </c>
      <c r="D67" s="26">
        <v>11860</v>
      </c>
      <c r="E67" s="27">
        <f t="shared" si="7"/>
        <v>1.4211954890344462E-2</v>
      </c>
      <c r="F67" s="26">
        <v>6063.9</v>
      </c>
      <c r="G67" s="27">
        <f t="shared" si="8"/>
        <v>1.3868886090974898E-2</v>
      </c>
      <c r="H67" s="26">
        <f t="shared" si="5"/>
        <v>128.3696757428539</v>
      </c>
      <c r="I67" s="28">
        <f t="shared" si="4"/>
        <v>51.129005059021914</v>
      </c>
    </row>
    <row r="68" spans="1:9" ht="20.25" customHeight="1" thickBot="1" x14ac:dyDescent="0.25">
      <c r="A68" s="43" t="s">
        <v>93</v>
      </c>
      <c r="B68" s="34">
        <v>11128.1</v>
      </c>
      <c r="C68" s="35">
        <f t="shared" si="6"/>
        <v>2.6160958505585134E-2</v>
      </c>
      <c r="D68" s="34">
        <v>7805.4</v>
      </c>
      <c r="E68" s="35">
        <f t="shared" si="7"/>
        <v>9.3532877488275417E-3</v>
      </c>
      <c r="F68" s="34">
        <v>2842.8</v>
      </c>
      <c r="G68" s="35">
        <f t="shared" si="8"/>
        <v>6.5018337009883813E-3</v>
      </c>
      <c r="H68" s="34">
        <f t="shared" si="5"/>
        <v>-74.453860047986623</v>
      </c>
      <c r="I68" s="36">
        <f t="shared" si="4"/>
        <v>36.420939349680992</v>
      </c>
    </row>
    <row r="69" spans="1:9" ht="48" customHeight="1" thickBot="1" x14ac:dyDescent="0.25">
      <c r="A69" s="29" t="s">
        <v>49</v>
      </c>
      <c r="B69" s="30">
        <f>SUM(B70)</f>
        <v>9418.6</v>
      </c>
      <c r="C69" s="31">
        <f t="shared" ref="C69:C100" si="9">SUM(B69/$B$162)</f>
        <v>2.2142109055517487E-2</v>
      </c>
      <c r="D69" s="30">
        <f>SUM(D70)</f>
        <v>12803</v>
      </c>
      <c r="E69" s="31">
        <f t="shared" ref="E69:E100" si="10">D69/$D$162</f>
        <v>1.5341961084408107E-2</v>
      </c>
      <c r="F69" s="30">
        <f>SUM(F70)</f>
        <v>1131.5999999999999</v>
      </c>
      <c r="G69" s="31">
        <f t="shared" ref="G69:G100" si="11">F69/$F$162</f>
        <v>2.588108560587608E-3</v>
      </c>
      <c r="H69" s="30">
        <f t="shared" si="5"/>
        <v>-87.985475548382993</v>
      </c>
      <c r="I69" s="32">
        <f t="shared" si="4"/>
        <v>8.8385534640318681</v>
      </c>
    </row>
    <row r="70" spans="1:9" ht="44.25" customHeight="1" x14ac:dyDescent="0.2">
      <c r="A70" s="25" t="s">
        <v>122</v>
      </c>
      <c r="B70" s="26">
        <f>SUM(B71:B73)</f>
        <v>9418.6</v>
      </c>
      <c r="C70" s="27">
        <f t="shared" si="9"/>
        <v>2.2142109055517487E-2</v>
      </c>
      <c r="D70" s="26">
        <f>SUM(D71:D73)</f>
        <v>12803</v>
      </c>
      <c r="E70" s="27">
        <f t="shared" si="10"/>
        <v>1.5341961084408107E-2</v>
      </c>
      <c r="F70" s="26">
        <f>SUM(F71:F73)</f>
        <v>1131.5999999999999</v>
      </c>
      <c r="G70" s="27">
        <f t="shared" si="11"/>
        <v>2.588108560587608E-3</v>
      </c>
      <c r="H70" s="26">
        <f t="shared" si="5"/>
        <v>-87.985475548382993</v>
      </c>
      <c r="I70" s="28">
        <f t="shared" si="4"/>
        <v>8.8385534640318681</v>
      </c>
    </row>
    <row r="71" spans="1:9" ht="32.25" customHeight="1" x14ac:dyDescent="0.2">
      <c r="A71" s="21" t="s">
        <v>94</v>
      </c>
      <c r="B71" s="3">
        <v>897.5</v>
      </c>
      <c r="C71" s="4">
        <f t="shared" si="9"/>
        <v>2.1099253474324152E-3</v>
      </c>
      <c r="D71" s="3">
        <v>4713.8</v>
      </c>
      <c r="E71" s="4">
        <f t="shared" si="10"/>
        <v>5.6485929984912081E-3</v>
      </c>
      <c r="F71" s="3">
        <v>843.6</v>
      </c>
      <c r="G71" s="4">
        <f t="shared" si="11"/>
        <v>1.929417092357464E-3</v>
      </c>
      <c r="H71" s="3">
        <f t="shared" si="5"/>
        <v>-6.0055710306406667</v>
      </c>
      <c r="I71" s="11">
        <f t="shared" si="4"/>
        <v>17.896389324960754</v>
      </c>
    </row>
    <row r="72" spans="1:9" ht="36" customHeight="1" thickBot="1" x14ac:dyDescent="0.25">
      <c r="A72" s="21" t="s">
        <v>84</v>
      </c>
      <c r="B72" s="3">
        <v>8521.1</v>
      </c>
      <c r="C72" s="4">
        <f t="shared" si="9"/>
        <v>2.0032183708085072E-2</v>
      </c>
      <c r="D72" s="3">
        <v>8089.2</v>
      </c>
      <c r="E72" s="4">
        <f t="shared" si="10"/>
        <v>9.6933680859168977E-3</v>
      </c>
      <c r="F72" s="3">
        <v>288</v>
      </c>
      <c r="G72" s="4">
        <f t="shared" si="11"/>
        <v>6.586914682301441E-4</v>
      </c>
      <c r="H72" s="3">
        <f t="shared" si="5"/>
        <v>-96.620154674865915</v>
      </c>
      <c r="I72" s="11">
        <f t="shared" si="4"/>
        <v>3.5603026257231862</v>
      </c>
    </row>
    <row r="73" spans="1:9" ht="63" hidden="1" customHeight="1" x14ac:dyDescent="0.2">
      <c r="A73" s="44" t="s">
        <v>85</v>
      </c>
      <c r="B73" s="34">
        <v>0</v>
      </c>
      <c r="C73" s="35">
        <f t="shared" si="9"/>
        <v>0</v>
      </c>
      <c r="D73" s="34">
        <v>0</v>
      </c>
      <c r="E73" s="35">
        <f t="shared" si="10"/>
        <v>0</v>
      </c>
      <c r="F73" s="34">
        <v>0</v>
      </c>
      <c r="G73" s="35">
        <f t="shared" si="11"/>
        <v>0</v>
      </c>
      <c r="H73" s="34" t="s">
        <v>90</v>
      </c>
      <c r="I73" s="36" t="e">
        <f t="shared" si="4"/>
        <v>#DIV/0!</v>
      </c>
    </row>
    <row r="74" spans="1:9" ht="44.25" customHeight="1" thickBot="1" x14ac:dyDescent="0.25">
      <c r="A74" s="29" t="s">
        <v>50</v>
      </c>
      <c r="B74" s="30">
        <f>SUM(B75+B78)</f>
        <v>7237.7000000000007</v>
      </c>
      <c r="C74" s="31">
        <f t="shared" si="9"/>
        <v>1.701504923355052E-2</v>
      </c>
      <c r="D74" s="30">
        <f>SUM(D75+D78)</f>
        <v>8562</v>
      </c>
      <c r="E74" s="31">
        <f t="shared" si="10"/>
        <v>1.0259928985761321E-2</v>
      </c>
      <c r="F74" s="30">
        <f>SUM(F75+F78)</f>
        <v>4477.8</v>
      </c>
      <c r="G74" s="31">
        <f t="shared" si="11"/>
        <v>1.0241280057086596E-2</v>
      </c>
      <c r="H74" s="30">
        <f t="shared" si="5"/>
        <v>-38.132279591582964</v>
      </c>
      <c r="I74" s="32">
        <f t="shared" si="4"/>
        <v>52.298528381219342</v>
      </c>
    </row>
    <row r="75" spans="1:9" ht="37.5" customHeight="1" x14ac:dyDescent="0.2">
      <c r="A75" s="25" t="s">
        <v>51</v>
      </c>
      <c r="B75" s="26">
        <f>SUM(B76:B77)</f>
        <v>2998.9</v>
      </c>
      <c r="C75" s="27">
        <f t="shared" si="9"/>
        <v>7.0500892751142836E-3</v>
      </c>
      <c r="D75" s="26">
        <f>SUM(D76:D77)</f>
        <v>6539</v>
      </c>
      <c r="E75" s="27">
        <f t="shared" si="10"/>
        <v>7.8357481473830051E-3</v>
      </c>
      <c r="F75" s="26">
        <f>SUM(F76:F77)</f>
        <v>3251.5</v>
      </c>
      <c r="G75" s="27">
        <f t="shared" si="11"/>
        <v>7.4365809338552561E-3</v>
      </c>
      <c r="H75" s="26">
        <f t="shared" si="5"/>
        <v>8.4230884657707747</v>
      </c>
      <c r="I75" s="28">
        <f t="shared" si="4"/>
        <v>49.724728551766326</v>
      </c>
    </row>
    <row r="76" spans="1:9" ht="30" hidden="1" customHeight="1" x14ac:dyDescent="0.2">
      <c r="A76" s="19" t="s">
        <v>52</v>
      </c>
      <c r="B76" s="3">
        <v>0</v>
      </c>
      <c r="C76" s="4">
        <f t="shared" si="9"/>
        <v>0</v>
      </c>
      <c r="D76" s="3">
        <v>0</v>
      </c>
      <c r="E76" s="4">
        <f t="shared" si="10"/>
        <v>0</v>
      </c>
      <c r="F76" s="3">
        <v>0</v>
      </c>
      <c r="G76" s="4">
        <f t="shared" si="11"/>
        <v>0</v>
      </c>
      <c r="H76" s="3" t="s">
        <v>90</v>
      </c>
      <c r="I76" s="11" t="s">
        <v>90</v>
      </c>
    </row>
    <row r="77" spans="1:9" ht="33.75" customHeight="1" x14ac:dyDescent="0.2">
      <c r="A77" s="21" t="s">
        <v>53</v>
      </c>
      <c r="B77" s="3">
        <v>2998.9</v>
      </c>
      <c r="C77" s="4">
        <f t="shared" si="9"/>
        <v>7.0500892751142836E-3</v>
      </c>
      <c r="D77" s="3">
        <v>6539</v>
      </c>
      <c r="E77" s="4">
        <f t="shared" si="10"/>
        <v>7.8357481473830051E-3</v>
      </c>
      <c r="F77" s="3">
        <v>3251.5</v>
      </c>
      <c r="G77" s="4">
        <f t="shared" si="11"/>
        <v>7.4365809338552561E-3</v>
      </c>
      <c r="H77" s="3">
        <f t="shared" si="5"/>
        <v>8.4230884657707747</v>
      </c>
      <c r="I77" s="11">
        <f t="shared" si="4"/>
        <v>49.724728551766326</v>
      </c>
    </row>
    <row r="78" spans="1:9" ht="30" x14ac:dyDescent="0.2">
      <c r="A78" s="8" t="s">
        <v>54</v>
      </c>
      <c r="B78" s="3">
        <f>SUM(B79:B80)</f>
        <v>4238.8</v>
      </c>
      <c r="C78" s="4">
        <f t="shared" si="9"/>
        <v>9.9649599584362356E-3</v>
      </c>
      <c r="D78" s="3">
        <f>SUM(D79:D80)</f>
        <v>2023</v>
      </c>
      <c r="E78" s="4">
        <f t="shared" si="10"/>
        <v>2.4241808383783175E-3</v>
      </c>
      <c r="F78" s="3">
        <f>SUM(F79:F80)</f>
        <v>1226.3</v>
      </c>
      <c r="G78" s="4">
        <f t="shared" si="11"/>
        <v>2.8046991232313395E-3</v>
      </c>
      <c r="H78" s="3">
        <f t="shared" ref="H78:H149" si="12">F78/B78*100-100</f>
        <v>-71.069642351608948</v>
      </c>
      <c r="I78" s="11">
        <f t="shared" ref="I78:I149" si="13">F78/D78*100</f>
        <v>60.617894216510123</v>
      </c>
    </row>
    <row r="79" spans="1:9" ht="30" x14ac:dyDescent="0.2">
      <c r="A79" s="21" t="s">
        <v>55</v>
      </c>
      <c r="B79" s="3">
        <v>382.5</v>
      </c>
      <c r="C79" s="4">
        <f t="shared" si="9"/>
        <v>8.9921609514529116E-4</v>
      </c>
      <c r="D79" s="3">
        <v>321</v>
      </c>
      <c r="E79" s="4">
        <f t="shared" si="10"/>
        <v>3.8465746372686106E-4</v>
      </c>
      <c r="F79" s="3">
        <v>77.8</v>
      </c>
      <c r="G79" s="4">
        <f t="shared" si="11"/>
        <v>1.7793818134828198E-4</v>
      </c>
      <c r="H79" s="3">
        <f t="shared" si="12"/>
        <v>-79.66013071895425</v>
      </c>
      <c r="I79" s="11">
        <f t="shared" si="13"/>
        <v>24.236760124610591</v>
      </c>
    </row>
    <row r="80" spans="1:9" ht="30.75" thickBot="1" x14ac:dyDescent="0.25">
      <c r="A80" s="43" t="s">
        <v>56</v>
      </c>
      <c r="B80" s="34">
        <v>3856.3</v>
      </c>
      <c r="C80" s="35">
        <f t="shared" si="9"/>
        <v>9.065743863290945E-3</v>
      </c>
      <c r="D80" s="34">
        <v>1702</v>
      </c>
      <c r="E80" s="35">
        <f t="shared" si="10"/>
        <v>2.0395233746514562E-3</v>
      </c>
      <c r="F80" s="34">
        <v>1148.5</v>
      </c>
      <c r="G80" s="35">
        <f t="shared" si="11"/>
        <v>2.6267609418830573E-3</v>
      </c>
      <c r="H80" s="34">
        <f t="shared" si="12"/>
        <v>-70.217566060731798</v>
      </c>
      <c r="I80" s="36">
        <f t="shared" si="13"/>
        <v>67.479435957696836</v>
      </c>
    </row>
    <row r="81" spans="1:9" ht="15" thickBot="1" x14ac:dyDescent="0.25">
      <c r="A81" s="29" t="s">
        <v>89</v>
      </c>
      <c r="B81" s="30">
        <f>SUM(B82+B110)</f>
        <v>30071.300000000003</v>
      </c>
      <c r="C81" s="31">
        <f t="shared" si="9"/>
        <v>7.0694371142333581E-2</v>
      </c>
      <c r="D81" s="30">
        <f>SUM(D82+D110)</f>
        <v>82430.100000000006</v>
      </c>
      <c r="E81" s="31">
        <f t="shared" si="10"/>
        <v>9.8776801248447135E-2</v>
      </c>
      <c r="F81" s="30">
        <f>F82+F110</f>
        <v>35907.620000000003</v>
      </c>
      <c r="G81" s="31">
        <f t="shared" si="11"/>
        <v>8.2125149091840585E-2</v>
      </c>
      <c r="H81" s="30">
        <f t="shared" si="12"/>
        <v>19.408273004492656</v>
      </c>
      <c r="I81" s="32">
        <f t="shared" si="13"/>
        <v>43.561296177003307</v>
      </c>
    </row>
    <row r="82" spans="1:9" ht="15" x14ac:dyDescent="0.2">
      <c r="A82" s="25" t="s">
        <v>92</v>
      </c>
      <c r="B82" s="26">
        <f>SUM(B84:B109)</f>
        <v>3299.1000000000004</v>
      </c>
      <c r="C82" s="27">
        <f t="shared" si="9"/>
        <v>7.7558269790688368E-3</v>
      </c>
      <c r="D82" s="26">
        <f>SUM(D83:D109)</f>
        <v>20561.300000000003</v>
      </c>
      <c r="E82" s="27">
        <f t="shared" si="10"/>
        <v>2.4638808439025262E-2</v>
      </c>
      <c r="F82" s="26">
        <f>SUM(F83:F109)</f>
        <v>5917.420000000001</v>
      </c>
      <c r="G82" s="27">
        <f t="shared" si="11"/>
        <v>1.3533868291438959E-2</v>
      </c>
      <c r="H82" s="26">
        <f t="shared" si="12"/>
        <v>79.364675214452433</v>
      </c>
      <c r="I82" s="28">
        <f t="shared" si="13"/>
        <v>28.779405971412313</v>
      </c>
    </row>
    <row r="83" spans="1:9" ht="75" x14ac:dyDescent="0.2">
      <c r="A83" s="48" t="s">
        <v>153</v>
      </c>
      <c r="B83" s="26">
        <v>0</v>
      </c>
      <c r="C83" s="27">
        <f t="shared" si="9"/>
        <v>0</v>
      </c>
      <c r="D83" s="26">
        <v>0</v>
      </c>
      <c r="E83" s="27">
        <f t="shared" si="10"/>
        <v>0</v>
      </c>
      <c r="F83" s="26">
        <v>0</v>
      </c>
      <c r="G83" s="27">
        <f t="shared" si="11"/>
        <v>0</v>
      </c>
      <c r="H83" s="26" t="e">
        <f t="shared" si="12"/>
        <v>#DIV/0!</v>
      </c>
      <c r="I83" s="28" t="e">
        <f t="shared" si="13"/>
        <v>#DIV/0!</v>
      </c>
    </row>
    <row r="84" spans="1:9" ht="75" x14ac:dyDescent="0.2">
      <c r="A84" s="19" t="s">
        <v>62</v>
      </c>
      <c r="B84" s="3">
        <v>339.3</v>
      </c>
      <c r="C84" s="4">
        <f t="shared" si="9"/>
        <v>7.9765757145829356E-4</v>
      </c>
      <c r="D84" s="3">
        <v>507</v>
      </c>
      <c r="E84" s="4">
        <f t="shared" si="10"/>
        <v>6.0754309691438797E-4</v>
      </c>
      <c r="F84" s="3">
        <v>334.7</v>
      </c>
      <c r="G84" s="4">
        <f t="shared" si="11"/>
        <v>7.6550011950218485E-4</v>
      </c>
      <c r="H84" s="3">
        <f t="shared" si="12"/>
        <v>-1.3557323902151523</v>
      </c>
      <c r="I84" s="11">
        <f t="shared" si="13"/>
        <v>66.015779092702161</v>
      </c>
    </row>
    <row r="85" spans="1:9" ht="60" x14ac:dyDescent="0.2">
      <c r="A85" s="19" t="s">
        <v>63</v>
      </c>
      <c r="B85" s="3">
        <v>157.19999999999999</v>
      </c>
      <c r="C85" s="4">
        <f t="shared" si="9"/>
        <v>3.6956018341657452E-4</v>
      </c>
      <c r="D85" s="3">
        <v>1533</v>
      </c>
      <c r="E85" s="4">
        <f t="shared" si="10"/>
        <v>1.8370090090133271E-3</v>
      </c>
      <c r="F85" s="3">
        <v>974.4</v>
      </c>
      <c r="G85" s="4">
        <f t="shared" si="11"/>
        <v>2.2285728008453209E-3</v>
      </c>
      <c r="H85" s="3" t="s">
        <v>80</v>
      </c>
      <c r="I85" s="11">
        <f t="shared" si="13"/>
        <v>63.561643835616429</v>
      </c>
    </row>
    <row r="86" spans="1:9" ht="60" x14ac:dyDescent="0.2">
      <c r="A86" s="19" t="s">
        <v>64</v>
      </c>
      <c r="B86" s="3">
        <v>296.89999999999998</v>
      </c>
      <c r="C86" s="4">
        <f t="shared" si="9"/>
        <v>6.9797976117290698E-4</v>
      </c>
      <c r="D86" s="3">
        <v>573</v>
      </c>
      <c r="E86" s="4">
        <f t="shared" si="10"/>
        <v>6.8663154740028465E-4</v>
      </c>
      <c r="F86" s="3">
        <v>304.10000000000002</v>
      </c>
      <c r="G86" s="4">
        <f t="shared" si="11"/>
        <v>6.9551415100273207E-4</v>
      </c>
      <c r="H86" s="3">
        <f t="shared" si="12"/>
        <v>2.4250589424048599</v>
      </c>
      <c r="I86" s="11">
        <f t="shared" si="13"/>
        <v>53.071553228621291</v>
      </c>
    </row>
    <row r="87" spans="1:9" ht="45" x14ac:dyDescent="0.2">
      <c r="A87" s="19" t="s">
        <v>65</v>
      </c>
      <c r="B87" s="3">
        <v>18</v>
      </c>
      <c r="C87" s="4">
        <f t="shared" si="9"/>
        <v>4.2316051536248995E-5</v>
      </c>
      <c r="D87" s="3">
        <v>52</v>
      </c>
      <c r="E87" s="4">
        <f t="shared" si="10"/>
        <v>6.2312112504039798E-5</v>
      </c>
      <c r="F87" s="3">
        <v>15.4</v>
      </c>
      <c r="G87" s="4">
        <f t="shared" si="11"/>
        <v>3.5221696565084096E-5</v>
      </c>
      <c r="H87" s="3">
        <f t="shared" si="12"/>
        <v>-14.444444444444443</v>
      </c>
      <c r="I87" s="11">
        <f t="shared" si="13"/>
        <v>29.615384615384617</v>
      </c>
    </row>
    <row r="88" spans="1:9" ht="50.25" customHeight="1" x14ac:dyDescent="0.2">
      <c r="A88" s="19" t="s">
        <v>66</v>
      </c>
      <c r="B88" s="3">
        <v>315.7</v>
      </c>
      <c r="C88" s="4">
        <f t="shared" si="9"/>
        <v>7.4217652611076703E-4</v>
      </c>
      <c r="D88" s="3">
        <v>1452.4</v>
      </c>
      <c r="E88" s="4">
        <f t="shared" si="10"/>
        <v>1.7404252346320656E-3</v>
      </c>
      <c r="F88" s="3">
        <v>737.05</v>
      </c>
      <c r="G88" s="4">
        <f t="shared" si="11"/>
        <v>1.6857241203438462E-3</v>
      </c>
      <c r="H88" s="3">
        <f t="shared" si="12"/>
        <v>133.46531517263224</v>
      </c>
      <c r="I88" s="11">
        <f t="shared" si="13"/>
        <v>50.747039383090055</v>
      </c>
    </row>
    <row r="89" spans="1:9" ht="33.75" hidden="1" customHeight="1" x14ac:dyDescent="0.2">
      <c r="A89" s="19" t="s">
        <v>86</v>
      </c>
      <c r="B89" s="3">
        <v>0</v>
      </c>
      <c r="C89" s="4">
        <f t="shared" si="9"/>
        <v>0</v>
      </c>
      <c r="D89" s="3">
        <v>0</v>
      </c>
      <c r="E89" s="4">
        <f t="shared" si="10"/>
        <v>0</v>
      </c>
      <c r="F89" s="3">
        <v>0</v>
      </c>
      <c r="G89" s="4">
        <f t="shared" si="11"/>
        <v>0</v>
      </c>
      <c r="H89" s="3" t="s">
        <v>90</v>
      </c>
      <c r="I89" s="11" t="e">
        <f t="shared" si="13"/>
        <v>#DIV/0!</v>
      </c>
    </row>
    <row r="90" spans="1:9" ht="35.25" hidden="1" customHeight="1" x14ac:dyDescent="0.2">
      <c r="A90" s="19" t="s">
        <v>87</v>
      </c>
      <c r="B90" s="3">
        <v>0</v>
      </c>
      <c r="C90" s="4">
        <f t="shared" si="9"/>
        <v>0</v>
      </c>
      <c r="D90" s="3">
        <v>0</v>
      </c>
      <c r="E90" s="4">
        <f t="shared" si="10"/>
        <v>0</v>
      </c>
      <c r="F90" s="3">
        <v>0</v>
      </c>
      <c r="G90" s="4">
        <f t="shared" si="11"/>
        <v>0</v>
      </c>
      <c r="H90" s="3" t="s">
        <v>90</v>
      </c>
      <c r="I90" s="11" t="e">
        <f t="shared" si="13"/>
        <v>#DIV/0!</v>
      </c>
    </row>
    <row r="91" spans="1:9" ht="63.75" hidden="1" customHeight="1" x14ac:dyDescent="0.2">
      <c r="A91" s="19" t="s">
        <v>88</v>
      </c>
      <c r="B91" s="3">
        <v>0</v>
      </c>
      <c r="C91" s="4">
        <f t="shared" si="9"/>
        <v>0</v>
      </c>
      <c r="D91" s="3">
        <v>0</v>
      </c>
      <c r="E91" s="4">
        <f t="shared" si="10"/>
        <v>0</v>
      </c>
      <c r="F91" s="3">
        <v>0</v>
      </c>
      <c r="G91" s="4">
        <f t="shared" si="11"/>
        <v>0</v>
      </c>
      <c r="H91" s="3" t="s">
        <v>90</v>
      </c>
      <c r="I91" s="11" t="e">
        <f t="shared" si="13"/>
        <v>#DIV/0!</v>
      </c>
    </row>
    <row r="92" spans="1:9" ht="30" x14ac:dyDescent="0.2">
      <c r="A92" s="19" t="s">
        <v>67</v>
      </c>
      <c r="B92" s="3">
        <v>173.9</v>
      </c>
      <c r="C92" s="4">
        <f t="shared" si="9"/>
        <v>4.0882007567520558E-4</v>
      </c>
      <c r="D92" s="47">
        <v>785.1</v>
      </c>
      <c r="E92" s="4">
        <f t="shared" si="10"/>
        <v>9.4079306782541628E-4</v>
      </c>
      <c r="F92" s="3">
        <v>231.4</v>
      </c>
      <c r="G92" s="4">
        <f t="shared" si="11"/>
        <v>5.2924029773769219E-4</v>
      </c>
      <c r="H92" s="3">
        <f t="shared" si="12"/>
        <v>33.0649798734905</v>
      </c>
      <c r="I92" s="11">
        <f t="shared" si="13"/>
        <v>29.473952362756339</v>
      </c>
    </row>
    <row r="93" spans="1:9" ht="60" x14ac:dyDescent="0.2">
      <c r="A93" s="19" t="s">
        <v>68</v>
      </c>
      <c r="B93" s="3">
        <v>0.2</v>
      </c>
      <c r="C93" s="4">
        <f t="shared" si="9"/>
        <v>4.7017835040276664E-7</v>
      </c>
      <c r="D93" s="3">
        <v>1.6</v>
      </c>
      <c r="E93" s="4">
        <f t="shared" si="10"/>
        <v>1.9172957693550708E-6</v>
      </c>
      <c r="F93" s="3">
        <v>0.2</v>
      </c>
      <c r="G93" s="4">
        <f t="shared" si="11"/>
        <v>4.5742463071537792E-7</v>
      </c>
      <c r="H93" s="3" t="s">
        <v>90</v>
      </c>
      <c r="I93" s="11">
        <f t="shared" si="13"/>
        <v>12.5</v>
      </c>
    </row>
    <row r="94" spans="1:9" ht="29.25" customHeight="1" x14ac:dyDescent="0.2">
      <c r="A94" s="20" t="s">
        <v>145</v>
      </c>
      <c r="B94" s="3">
        <v>0</v>
      </c>
      <c r="C94" s="4">
        <f t="shared" si="9"/>
        <v>0</v>
      </c>
      <c r="D94" s="3">
        <v>6</v>
      </c>
      <c r="E94" s="4">
        <f t="shared" si="10"/>
        <v>7.1898591350815151E-6</v>
      </c>
      <c r="F94" s="3">
        <v>0</v>
      </c>
      <c r="G94" s="4">
        <f t="shared" si="11"/>
        <v>0</v>
      </c>
      <c r="H94" s="3" t="s">
        <v>90</v>
      </c>
      <c r="I94" s="11" t="s">
        <v>90</v>
      </c>
    </row>
    <row r="95" spans="1:9" ht="15" x14ac:dyDescent="0.2">
      <c r="A95" s="19" t="s">
        <v>69</v>
      </c>
      <c r="B95" s="3">
        <v>88.2</v>
      </c>
      <c r="C95" s="4">
        <f t="shared" si="9"/>
        <v>2.0734865252762007E-4</v>
      </c>
      <c r="D95" s="3">
        <v>239</v>
      </c>
      <c r="E95" s="4">
        <f t="shared" si="10"/>
        <v>2.8639605554741369E-4</v>
      </c>
      <c r="F95" s="3">
        <v>142.4</v>
      </c>
      <c r="G95" s="4">
        <f t="shared" si="11"/>
        <v>3.2568633706934905E-4</v>
      </c>
      <c r="H95" s="3">
        <f t="shared" si="12"/>
        <v>61.451247165532862</v>
      </c>
      <c r="I95" s="11">
        <f t="shared" si="13"/>
        <v>59.581589958159</v>
      </c>
    </row>
    <row r="96" spans="1:9" ht="15" x14ac:dyDescent="0.2">
      <c r="A96" s="20" t="s">
        <v>95</v>
      </c>
      <c r="B96" s="3">
        <v>100</v>
      </c>
      <c r="C96" s="4">
        <f t="shared" si="9"/>
        <v>2.3508917520138331E-4</v>
      </c>
      <c r="D96" s="3">
        <v>233</v>
      </c>
      <c r="E96" s="4">
        <f t="shared" si="10"/>
        <v>2.7920619641233214E-4</v>
      </c>
      <c r="F96" s="3">
        <v>188.9</v>
      </c>
      <c r="G96" s="4">
        <f t="shared" si="11"/>
        <v>4.3203756371067441E-4</v>
      </c>
      <c r="H96" s="3" t="s">
        <v>90</v>
      </c>
      <c r="I96" s="11">
        <f t="shared" si="13"/>
        <v>81.072961373390555</v>
      </c>
    </row>
    <row r="97" spans="1:9" ht="19.5" customHeight="1" x14ac:dyDescent="0.2">
      <c r="A97" s="20" t="s">
        <v>96</v>
      </c>
      <c r="B97" s="3">
        <v>150</v>
      </c>
      <c r="C97" s="4">
        <f t="shared" si="9"/>
        <v>3.5263376280207496E-4</v>
      </c>
      <c r="D97" s="3">
        <v>1130.8</v>
      </c>
      <c r="E97" s="4">
        <f t="shared" si="10"/>
        <v>1.3550487849916962E-3</v>
      </c>
      <c r="F97" s="3">
        <v>1028.4000000000001</v>
      </c>
      <c r="G97" s="4">
        <f t="shared" si="11"/>
        <v>2.3520774511384731E-3</v>
      </c>
      <c r="H97" s="3" t="s">
        <v>80</v>
      </c>
      <c r="I97" s="11">
        <f t="shared" si="13"/>
        <v>90.944464096215086</v>
      </c>
    </row>
    <row r="98" spans="1:9" ht="30" x14ac:dyDescent="0.2">
      <c r="A98" s="19" t="s">
        <v>70</v>
      </c>
      <c r="B98" s="3">
        <v>0</v>
      </c>
      <c r="C98" s="4">
        <f t="shared" si="9"/>
        <v>0</v>
      </c>
      <c r="D98" s="3">
        <v>340</v>
      </c>
      <c r="E98" s="4">
        <f t="shared" si="10"/>
        <v>4.0742535098795251E-4</v>
      </c>
      <c r="F98" s="3">
        <v>0</v>
      </c>
      <c r="G98" s="4">
        <f t="shared" si="11"/>
        <v>0</v>
      </c>
      <c r="H98" s="3" t="s">
        <v>90</v>
      </c>
      <c r="I98" s="11">
        <f t="shared" si="13"/>
        <v>0</v>
      </c>
    </row>
    <row r="99" spans="1:9" ht="45" x14ac:dyDescent="0.2">
      <c r="A99" s="19" t="s">
        <v>71</v>
      </c>
      <c r="B99" s="3">
        <v>0</v>
      </c>
      <c r="C99" s="4">
        <f t="shared" si="9"/>
        <v>0</v>
      </c>
      <c r="D99" s="3">
        <v>3743.4</v>
      </c>
      <c r="E99" s="4">
        <f t="shared" si="10"/>
        <v>4.4857531143773577E-3</v>
      </c>
      <c r="F99" s="3">
        <v>0</v>
      </c>
      <c r="G99" s="4">
        <f t="shared" si="11"/>
        <v>0</v>
      </c>
      <c r="H99" s="3" t="s">
        <v>90</v>
      </c>
      <c r="I99" s="11">
        <f t="shared" si="13"/>
        <v>0</v>
      </c>
    </row>
    <row r="100" spans="1:9" ht="30" x14ac:dyDescent="0.2">
      <c r="A100" s="20" t="s">
        <v>72</v>
      </c>
      <c r="B100" s="3">
        <v>208.9</v>
      </c>
      <c r="C100" s="4">
        <f t="shared" si="9"/>
        <v>4.9110128699568977E-4</v>
      </c>
      <c r="D100" s="3">
        <v>3788.3</v>
      </c>
      <c r="E100" s="4">
        <f t="shared" si="10"/>
        <v>4.5395572269048843E-3</v>
      </c>
      <c r="F100" s="3">
        <v>251.6</v>
      </c>
      <c r="G100" s="4">
        <f t="shared" si="11"/>
        <v>5.7544018543994539E-4</v>
      </c>
      <c r="H100" s="3">
        <f t="shared" si="12"/>
        <v>20.440402106270938</v>
      </c>
      <c r="I100" s="11">
        <f t="shared" si="13"/>
        <v>6.6415014650370878</v>
      </c>
    </row>
    <row r="101" spans="1:9" ht="30" x14ac:dyDescent="0.2">
      <c r="A101" s="20" t="s">
        <v>103</v>
      </c>
      <c r="B101" s="3">
        <v>0</v>
      </c>
      <c r="C101" s="4">
        <f t="shared" ref="C101:C132" si="14">SUM(B101/$B$162)</f>
        <v>0</v>
      </c>
      <c r="D101" s="3">
        <v>0</v>
      </c>
      <c r="E101" s="4">
        <f t="shared" ref="E101:E132" si="15">D101/$D$162</f>
        <v>0</v>
      </c>
      <c r="F101" s="3">
        <v>0</v>
      </c>
      <c r="G101" s="4">
        <f t="shared" ref="G101:G132" si="16">F101/$F$162</f>
        <v>0</v>
      </c>
      <c r="H101" s="3" t="s">
        <v>80</v>
      </c>
      <c r="I101" s="11" t="s">
        <v>90</v>
      </c>
    </row>
    <row r="102" spans="1:9" ht="15" x14ac:dyDescent="0.2">
      <c r="A102" s="20" t="s">
        <v>97</v>
      </c>
      <c r="B102" s="3">
        <v>345.3</v>
      </c>
      <c r="C102" s="4">
        <f t="shared" si="14"/>
        <v>8.1176292197037651E-4</v>
      </c>
      <c r="D102" s="3">
        <v>1011</v>
      </c>
      <c r="E102" s="4">
        <f t="shared" si="15"/>
        <v>1.2114912642612354E-3</v>
      </c>
      <c r="F102" s="3">
        <v>313.67</v>
      </c>
      <c r="G102" s="4">
        <f t="shared" si="16"/>
        <v>7.1740191958246291E-4</v>
      </c>
      <c r="H102" s="3" t="s">
        <v>90</v>
      </c>
      <c r="I102" s="11">
        <f t="shared" si="13"/>
        <v>31.025717111770522</v>
      </c>
    </row>
    <row r="103" spans="1:9" ht="30" x14ac:dyDescent="0.2">
      <c r="A103" s="20" t="s">
        <v>73</v>
      </c>
      <c r="B103" s="3">
        <v>16.5</v>
      </c>
      <c r="C103" s="4">
        <f t="shared" si="14"/>
        <v>3.8789713908228246E-5</v>
      </c>
      <c r="D103" s="3">
        <v>120</v>
      </c>
      <c r="E103" s="4">
        <f t="shared" si="15"/>
        <v>1.4379718270163031E-4</v>
      </c>
      <c r="F103" s="3">
        <v>27.9</v>
      </c>
      <c r="G103" s="4">
        <f t="shared" si="16"/>
        <v>6.3810735984795217E-5</v>
      </c>
      <c r="H103" s="3">
        <f t="shared" si="12"/>
        <v>69.090909090909093</v>
      </c>
      <c r="I103" s="11">
        <f t="shared" si="13"/>
        <v>23.25</v>
      </c>
    </row>
    <row r="104" spans="1:9" ht="15" x14ac:dyDescent="0.2">
      <c r="A104" s="20" t="s">
        <v>98</v>
      </c>
      <c r="B104" s="3">
        <v>837.5</v>
      </c>
      <c r="C104" s="4">
        <f t="shared" si="14"/>
        <v>1.9688718423115851E-3</v>
      </c>
      <c r="D104" s="3">
        <v>1345.7</v>
      </c>
      <c r="E104" s="4">
        <f t="shared" si="15"/>
        <v>1.6125655730131992E-3</v>
      </c>
      <c r="F104" s="3">
        <v>883.6</v>
      </c>
      <c r="G104" s="4">
        <f t="shared" si="16"/>
        <v>2.0209020185005394E-3</v>
      </c>
      <c r="H104" s="3">
        <f t="shared" si="12"/>
        <v>5.5044776119403025</v>
      </c>
      <c r="I104" s="11">
        <f t="shared" si="13"/>
        <v>65.660994278070888</v>
      </c>
    </row>
    <row r="105" spans="1:9" ht="15" x14ac:dyDescent="0.2">
      <c r="A105" s="20" t="s">
        <v>101</v>
      </c>
      <c r="B105" s="3">
        <v>0</v>
      </c>
      <c r="C105" s="4">
        <f t="shared" si="14"/>
        <v>0</v>
      </c>
      <c r="D105" s="47">
        <v>2223.8000000000002</v>
      </c>
      <c r="E105" s="4">
        <f t="shared" si="15"/>
        <v>2.6648014574323789E-3</v>
      </c>
      <c r="F105" s="3">
        <v>136.80000000000001</v>
      </c>
      <c r="G105" s="4">
        <f t="shared" si="16"/>
        <v>3.1287844740931852E-4</v>
      </c>
      <c r="H105" s="3" t="s">
        <v>90</v>
      </c>
      <c r="I105" s="11" t="s">
        <v>80</v>
      </c>
    </row>
    <row r="106" spans="1:9" ht="30" customHeight="1" x14ac:dyDescent="0.2">
      <c r="A106" s="20" t="s">
        <v>100</v>
      </c>
      <c r="B106" s="3">
        <v>80.5</v>
      </c>
      <c r="C106" s="4">
        <f t="shared" si="14"/>
        <v>1.8924678603711356E-4</v>
      </c>
      <c r="D106" s="3">
        <v>800.2</v>
      </c>
      <c r="E106" s="4">
        <f t="shared" si="15"/>
        <v>9.5888754664870477E-4</v>
      </c>
      <c r="F106" s="3">
        <v>178.3</v>
      </c>
      <c r="G106" s="4">
        <f t="shared" si="16"/>
        <v>4.0779405828275943E-4</v>
      </c>
      <c r="H106" s="3" t="s">
        <v>90</v>
      </c>
      <c r="I106" s="11">
        <f t="shared" si="13"/>
        <v>22.281929517620593</v>
      </c>
    </row>
    <row r="107" spans="1:9" ht="92.25" customHeight="1" x14ac:dyDescent="0.2">
      <c r="A107" s="20" t="s">
        <v>99</v>
      </c>
      <c r="B107" s="3">
        <v>171</v>
      </c>
      <c r="C107" s="4">
        <f t="shared" si="14"/>
        <v>4.0200248959436542E-4</v>
      </c>
      <c r="D107" s="3">
        <v>600</v>
      </c>
      <c r="E107" s="4">
        <f t="shared" si="15"/>
        <v>7.189859135081515E-4</v>
      </c>
      <c r="F107" s="3">
        <v>168.6</v>
      </c>
      <c r="G107" s="4">
        <f t="shared" si="16"/>
        <v>3.8560896369306351E-4</v>
      </c>
      <c r="H107" s="3" t="s">
        <v>80</v>
      </c>
      <c r="I107" s="11">
        <f t="shared" si="13"/>
        <v>28.099999999999998</v>
      </c>
    </row>
    <row r="108" spans="1:9" ht="45" x14ac:dyDescent="0.2">
      <c r="A108" s="19" t="s">
        <v>151</v>
      </c>
      <c r="B108" s="3">
        <v>0</v>
      </c>
      <c r="C108" s="4">
        <f t="shared" si="14"/>
        <v>0</v>
      </c>
      <c r="D108" s="3">
        <v>76</v>
      </c>
      <c r="E108" s="4">
        <f t="shared" si="15"/>
        <v>9.1071549044365862E-5</v>
      </c>
      <c r="F108" s="3">
        <v>0</v>
      </c>
      <c r="G108" s="4">
        <f t="shared" si="16"/>
        <v>0</v>
      </c>
      <c r="H108" s="3" t="e">
        <f t="shared" si="12"/>
        <v>#DIV/0!</v>
      </c>
      <c r="I108" s="11" t="s">
        <v>90</v>
      </c>
    </row>
    <row r="109" spans="1:9" ht="45" hidden="1" x14ac:dyDescent="0.2">
      <c r="A109" s="19" t="s">
        <v>102</v>
      </c>
      <c r="B109" s="3">
        <v>0</v>
      </c>
      <c r="C109" s="4">
        <f t="shared" si="14"/>
        <v>0</v>
      </c>
      <c r="D109" s="3">
        <v>0</v>
      </c>
      <c r="E109" s="4">
        <f t="shared" si="15"/>
        <v>0</v>
      </c>
      <c r="F109" s="3">
        <v>0</v>
      </c>
      <c r="G109" s="4">
        <f t="shared" si="16"/>
        <v>0</v>
      </c>
      <c r="H109" s="3" t="s">
        <v>90</v>
      </c>
      <c r="I109" s="11" t="e">
        <f t="shared" si="13"/>
        <v>#DIV/0!</v>
      </c>
    </row>
    <row r="110" spans="1:9" ht="30" x14ac:dyDescent="0.2">
      <c r="A110" s="8" t="s">
        <v>91</v>
      </c>
      <c r="B110" s="3">
        <f>SUM(B111:B117)</f>
        <v>26772.2</v>
      </c>
      <c r="C110" s="4">
        <f t="shared" si="14"/>
        <v>6.2938544163264734E-2</v>
      </c>
      <c r="D110" s="3">
        <f>SUM(D111:D118)</f>
        <v>61868.799999999996</v>
      </c>
      <c r="E110" s="4">
        <f t="shared" si="15"/>
        <v>7.4137992809421863E-2</v>
      </c>
      <c r="F110" s="3">
        <f>SUM(F111:F118)</f>
        <v>29990.2</v>
      </c>
      <c r="G110" s="4">
        <f t="shared" si="16"/>
        <v>6.8591280800401624E-2</v>
      </c>
      <c r="H110" s="3">
        <f t="shared" si="12"/>
        <v>12.019931122582378</v>
      </c>
      <c r="I110" s="11">
        <f t="shared" si="13"/>
        <v>48.473867280438611</v>
      </c>
    </row>
    <row r="111" spans="1:9" ht="30" x14ac:dyDescent="0.2">
      <c r="A111" s="19" t="s">
        <v>113</v>
      </c>
      <c r="B111" s="3">
        <v>1294.7</v>
      </c>
      <c r="C111" s="4">
        <f t="shared" si="14"/>
        <v>3.0436995513323096E-3</v>
      </c>
      <c r="D111" s="3">
        <v>2728</v>
      </c>
      <c r="E111" s="4">
        <f t="shared" si="15"/>
        <v>3.2689892867503955E-3</v>
      </c>
      <c r="F111" s="3">
        <v>1518.8</v>
      </c>
      <c r="G111" s="4">
        <f t="shared" si="16"/>
        <v>3.4736826456525796E-3</v>
      </c>
      <c r="H111" s="3">
        <f t="shared" si="12"/>
        <v>17.309029118714747</v>
      </c>
      <c r="I111" s="11">
        <f t="shared" si="13"/>
        <v>55.674486803519066</v>
      </c>
    </row>
    <row r="112" spans="1:9" ht="30" x14ac:dyDescent="0.2">
      <c r="A112" s="19" t="s">
        <v>74</v>
      </c>
      <c r="B112" s="3">
        <v>1794.7</v>
      </c>
      <c r="C112" s="4">
        <f t="shared" si="14"/>
        <v>4.2191454273392262E-3</v>
      </c>
      <c r="D112" s="3">
        <v>3035.6</v>
      </c>
      <c r="E112" s="4">
        <f t="shared" si="15"/>
        <v>3.6375893984089075E-3</v>
      </c>
      <c r="F112" s="3">
        <v>1455.8</v>
      </c>
      <c r="G112" s="4">
        <f t="shared" si="16"/>
        <v>3.3295938869772356E-3</v>
      </c>
      <c r="H112" s="3">
        <f t="shared" si="12"/>
        <v>-18.883378837688753</v>
      </c>
      <c r="I112" s="11">
        <f t="shared" si="13"/>
        <v>47.957570167347477</v>
      </c>
    </row>
    <row r="113" spans="1:9" ht="15" x14ac:dyDescent="0.2">
      <c r="A113" s="19" t="s">
        <v>75</v>
      </c>
      <c r="B113" s="3">
        <v>1055.5999999999999</v>
      </c>
      <c r="C113" s="4">
        <f t="shared" si="14"/>
        <v>2.4816013334258017E-3</v>
      </c>
      <c r="D113" s="3">
        <v>2841</v>
      </c>
      <c r="E113" s="4">
        <f t="shared" si="15"/>
        <v>3.4043983004610973E-3</v>
      </c>
      <c r="F113" s="3">
        <v>1477.8</v>
      </c>
      <c r="G113" s="4">
        <f t="shared" si="16"/>
        <v>3.3799105963559272E-3</v>
      </c>
      <c r="H113" s="3">
        <f t="shared" si="12"/>
        <v>39.996210685865861</v>
      </c>
      <c r="I113" s="11">
        <f t="shared" si="13"/>
        <v>52.016895459345299</v>
      </c>
    </row>
    <row r="114" spans="1:9" ht="30" customHeight="1" x14ac:dyDescent="0.2">
      <c r="A114" s="19" t="s">
        <v>76</v>
      </c>
      <c r="B114" s="3">
        <v>20114.7</v>
      </c>
      <c r="C114" s="4">
        <f t="shared" si="14"/>
        <v>4.7287482324232646E-2</v>
      </c>
      <c r="D114" s="3">
        <v>45187.199999999997</v>
      </c>
      <c r="E114" s="4">
        <f t="shared" si="15"/>
        <v>5.4148267118125905E-2</v>
      </c>
      <c r="F114" s="3">
        <v>21337.200000000001</v>
      </c>
      <c r="G114" s="4">
        <f t="shared" si="16"/>
        <v>4.8800804152500807E-2</v>
      </c>
      <c r="H114" s="3">
        <f t="shared" si="12"/>
        <v>6.0776447076019053</v>
      </c>
      <c r="I114" s="11">
        <f t="shared" si="13"/>
        <v>47.219566602931806</v>
      </c>
    </row>
    <row r="115" spans="1:9" ht="16.5" customHeight="1" x14ac:dyDescent="0.2">
      <c r="A115" s="19" t="s">
        <v>114</v>
      </c>
      <c r="B115" s="3">
        <v>0</v>
      </c>
      <c r="C115" s="4">
        <f t="shared" si="14"/>
        <v>0</v>
      </c>
      <c r="D115" s="3">
        <v>1392</v>
      </c>
      <c r="E115" s="4">
        <f t="shared" si="15"/>
        <v>1.6680473193389114E-3</v>
      </c>
      <c r="F115" s="3">
        <v>721.9</v>
      </c>
      <c r="G115" s="4">
        <f t="shared" si="16"/>
        <v>1.6510742045671564E-3</v>
      </c>
      <c r="H115" s="3" t="s">
        <v>80</v>
      </c>
      <c r="I115" s="11">
        <f t="shared" si="13"/>
        <v>51.860632183908038</v>
      </c>
    </row>
    <row r="116" spans="1:9" ht="29.25" customHeight="1" x14ac:dyDescent="0.2">
      <c r="A116" s="19" t="s">
        <v>115</v>
      </c>
      <c r="B116" s="3">
        <v>0</v>
      </c>
      <c r="C116" s="4">
        <f t="shared" si="14"/>
        <v>0</v>
      </c>
      <c r="D116" s="3">
        <v>896</v>
      </c>
      <c r="E116" s="4">
        <f t="shared" si="15"/>
        <v>1.0736856308388395E-3</v>
      </c>
      <c r="F116" s="3">
        <v>18.8</v>
      </c>
      <c r="G116" s="4">
        <f t="shared" si="16"/>
        <v>4.299791528724552E-5</v>
      </c>
      <c r="H116" s="3" t="s">
        <v>80</v>
      </c>
      <c r="I116" s="11">
        <f t="shared" si="13"/>
        <v>2.098214285714286</v>
      </c>
    </row>
    <row r="117" spans="1:9" ht="30" x14ac:dyDescent="0.2">
      <c r="A117" s="44" t="s">
        <v>77</v>
      </c>
      <c r="B117" s="34">
        <v>2512.5</v>
      </c>
      <c r="C117" s="35">
        <f t="shared" si="14"/>
        <v>5.906615526934755E-3</v>
      </c>
      <c r="D117" s="34">
        <v>5699.2</v>
      </c>
      <c r="E117" s="35">
        <f t="shared" si="15"/>
        <v>6.8294075304427618E-3</v>
      </c>
      <c r="F117" s="34">
        <v>3459.9</v>
      </c>
      <c r="G117" s="35">
        <f t="shared" si="16"/>
        <v>7.9132173990606805E-3</v>
      </c>
      <c r="H117" s="34">
        <f t="shared" si="12"/>
        <v>37.707462686567169</v>
      </c>
      <c r="I117" s="36">
        <f t="shared" si="13"/>
        <v>60.708520494104434</v>
      </c>
    </row>
    <row r="118" spans="1:9" ht="63" customHeight="1" thickBot="1" x14ac:dyDescent="0.25">
      <c r="A118" s="44" t="s">
        <v>152</v>
      </c>
      <c r="B118" s="34">
        <v>0</v>
      </c>
      <c r="C118" s="35">
        <f t="shared" si="14"/>
        <v>0</v>
      </c>
      <c r="D118" s="34">
        <v>89.8</v>
      </c>
      <c r="E118" s="35">
        <f t="shared" si="15"/>
        <v>1.0760822505505333E-4</v>
      </c>
      <c r="F118" s="34">
        <v>0</v>
      </c>
      <c r="G118" s="35">
        <f t="shared" si="16"/>
        <v>0</v>
      </c>
      <c r="H118" s="34" t="e">
        <f t="shared" si="12"/>
        <v>#DIV/0!</v>
      </c>
      <c r="I118" s="36">
        <f t="shared" si="13"/>
        <v>0</v>
      </c>
    </row>
    <row r="119" spans="1:9" ht="47.25" customHeight="1" thickBot="1" x14ac:dyDescent="0.25">
      <c r="A119" s="29" t="s">
        <v>104</v>
      </c>
      <c r="B119" s="30">
        <f>SUM(B120)</f>
        <v>5424.6</v>
      </c>
      <c r="C119" s="31">
        <f t="shared" si="14"/>
        <v>1.2752647397974239E-2</v>
      </c>
      <c r="D119" s="30">
        <f>SUM(D120)</f>
        <v>14050.3</v>
      </c>
      <c r="E119" s="31">
        <f t="shared" si="15"/>
        <v>1.6836612967605968E-2</v>
      </c>
      <c r="F119" s="30">
        <f>SUM(F120)</f>
        <v>6010.6</v>
      </c>
      <c r="G119" s="31">
        <f t="shared" si="16"/>
        <v>1.3746982426889253E-2</v>
      </c>
      <c r="H119" s="30">
        <f t="shared" si="12"/>
        <v>10.802639825977963</v>
      </c>
      <c r="I119" s="32">
        <f t="shared" si="13"/>
        <v>42.779157740404123</v>
      </c>
    </row>
    <row r="120" spans="1:9" ht="47.25" customHeight="1" x14ac:dyDescent="0.2">
      <c r="A120" s="25" t="s">
        <v>106</v>
      </c>
      <c r="B120" s="26">
        <f>SUM(B121)</f>
        <v>5424.6</v>
      </c>
      <c r="C120" s="27">
        <f t="shared" si="14"/>
        <v>1.2752647397974239E-2</v>
      </c>
      <c r="D120" s="26">
        <f>SUM(D121)</f>
        <v>14050.3</v>
      </c>
      <c r="E120" s="27">
        <f t="shared" si="15"/>
        <v>1.6836612967605968E-2</v>
      </c>
      <c r="F120" s="26">
        <f>SUM(F121)</f>
        <v>6010.6</v>
      </c>
      <c r="G120" s="27">
        <f t="shared" si="16"/>
        <v>1.3746982426889253E-2</v>
      </c>
      <c r="H120" s="26">
        <f t="shared" si="12"/>
        <v>10.802639825977963</v>
      </c>
      <c r="I120" s="28">
        <f t="shared" si="13"/>
        <v>42.779157740404123</v>
      </c>
    </row>
    <row r="121" spans="1:9" ht="47.25" customHeight="1" thickBot="1" x14ac:dyDescent="0.25">
      <c r="A121" s="43" t="s">
        <v>105</v>
      </c>
      <c r="B121" s="34">
        <v>5424.6</v>
      </c>
      <c r="C121" s="35">
        <f t="shared" si="14"/>
        <v>1.2752647397974239E-2</v>
      </c>
      <c r="D121" s="34">
        <v>14050.3</v>
      </c>
      <c r="E121" s="35">
        <f t="shared" si="15"/>
        <v>1.6836612967605968E-2</v>
      </c>
      <c r="F121" s="34">
        <v>6010.6</v>
      </c>
      <c r="G121" s="35">
        <f t="shared" si="16"/>
        <v>1.3746982426889253E-2</v>
      </c>
      <c r="H121" s="34">
        <f t="shared" si="12"/>
        <v>10.802639825977963</v>
      </c>
      <c r="I121" s="36">
        <f t="shared" si="13"/>
        <v>42.779157740404123</v>
      </c>
    </row>
    <row r="122" spans="1:9" ht="29.25" thickBot="1" x14ac:dyDescent="0.25">
      <c r="A122" s="29" t="s">
        <v>107</v>
      </c>
      <c r="B122" s="30">
        <f>SUM(B123)</f>
        <v>3127.1</v>
      </c>
      <c r="C122" s="31">
        <f t="shared" si="14"/>
        <v>7.3514735977224565E-3</v>
      </c>
      <c r="D122" s="30">
        <f>SUM(D123)</f>
        <v>14935.6</v>
      </c>
      <c r="E122" s="31">
        <f t="shared" si="15"/>
        <v>1.7897476682987246E-2</v>
      </c>
      <c r="F122" s="30">
        <f>SUM(F123)</f>
        <v>0</v>
      </c>
      <c r="G122" s="31">
        <f t="shared" si="16"/>
        <v>0</v>
      </c>
      <c r="H122" s="30" t="s">
        <v>90</v>
      </c>
      <c r="I122" s="32">
        <f t="shared" si="13"/>
        <v>0</v>
      </c>
    </row>
    <row r="123" spans="1:9" ht="30" x14ac:dyDescent="0.2">
      <c r="A123" s="25" t="s">
        <v>108</v>
      </c>
      <c r="B123" s="26">
        <f>SUM(B124)</f>
        <v>3127.1</v>
      </c>
      <c r="C123" s="27">
        <f t="shared" si="14"/>
        <v>7.3514735977224565E-3</v>
      </c>
      <c r="D123" s="26">
        <f>SUM(D124)</f>
        <v>14935.6</v>
      </c>
      <c r="E123" s="27">
        <f t="shared" si="15"/>
        <v>1.7897476682987246E-2</v>
      </c>
      <c r="F123" s="26">
        <f>SUM(F124)</f>
        <v>0</v>
      </c>
      <c r="G123" s="27">
        <f t="shared" si="16"/>
        <v>0</v>
      </c>
      <c r="H123" s="26" t="s">
        <v>90</v>
      </c>
      <c r="I123" s="28">
        <f t="shared" si="13"/>
        <v>0</v>
      </c>
    </row>
    <row r="124" spans="1:9" ht="77.25" customHeight="1" thickBot="1" x14ac:dyDescent="0.25">
      <c r="A124" s="43" t="s">
        <v>61</v>
      </c>
      <c r="B124" s="34">
        <v>3127.1</v>
      </c>
      <c r="C124" s="35">
        <f t="shared" si="14"/>
        <v>7.3514735977224565E-3</v>
      </c>
      <c r="D124" s="34">
        <v>14935.6</v>
      </c>
      <c r="E124" s="35">
        <f t="shared" si="15"/>
        <v>1.7897476682987246E-2</v>
      </c>
      <c r="F124" s="34">
        <v>0</v>
      </c>
      <c r="G124" s="35">
        <f t="shared" si="16"/>
        <v>0</v>
      </c>
      <c r="H124" s="34" t="s">
        <v>90</v>
      </c>
      <c r="I124" s="36">
        <f t="shared" si="13"/>
        <v>0</v>
      </c>
    </row>
    <row r="125" spans="1:9" ht="51" customHeight="1" thickBot="1" x14ac:dyDescent="0.25">
      <c r="A125" s="29" t="s">
        <v>123</v>
      </c>
      <c r="B125" s="30">
        <f>SUM(B126)</f>
        <v>360</v>
      </c>
      <c r="C125" s="31">
        <f t="shared" si="14"/>
        <v>8.4632103072497988E-4</v>
      </c>
      <c r="D125" s="30">
        <f t="shared" ref="D125:F126" si="17">SUM(D126)</f>
        <v>2108</v>
      </c>
      <c r="E125" s="31">
        <f t="shared" si="15"/>
        <v>2.5260371761253058E-3</v>
      </c>
      <c r="F125" s="30">
        <f t="shared" si="17"/>
        <v>0</v>
      </c>
      <c r="G125" s="31">
        <f t="shared" si="16"/>
        <v>0</v>
      </c>
      <c r="H125" s="30" t="s">
        <v>90</v>
      </c>
      <c r="I125" s="32">
        <f t="shared" si="13"/>
        <v>0</v>
      </c>
    </row>
    <row r="126" spans="1:9" ht="48.75" customHeight="1" x14ac:dyDescent="0.2">
      <c r="A126" s="25" t="s">
        <v>124</v>
      </c>
      <c r="B126" s="26">
        <f>SUM(B127)</f>
        <v>360</v>
      </c>
      <c r="C126" s="27">
        <f t="shared" si="14"/>
        <v>8.4632103072497988E-4</v>
      </c>
      <c r="D126" s="26">
        <f t="shared" si="17"/>
        <v>2108</v>
      </c>
      <c r="E126" s="27">
        <f t="shared" si="15"/>
        <v>2.5260371761253058E-3</v>
      </c>
      <c r="F126" s="26">
        <f t="shared" si="17"/>
        <v>0</v>
      </c>
      <c r="G126" s="27">
        <f t="shared" si="16"/>
        <v>0</v>
      </c>
      <c r="H126" s="26" t="s">
        <v>90</v>
      </c>
      <c r="I126" s="28">
        <f t="shared" si="13"/>
        <v>0</v>
      </c>
    </row>
    <row r="127" spans="1:9" ht="76.5" customHeight="1" thickBot="1" x14ac:dyDescent="0.25">
      <c r="A127" s="43" t="s">
        <v>109</v>
      </c>
      <c r="B127" s="34">
        <v>360</v>
      </c>
      <c r="C127" s="35">
        <f t="shared" si="14"/>
        <v>8.4632103072497988E-4</v>
      </c>
      <c r="D127" s="34">
        <v>2108</v>
      </c>
      <c r="E127" s="35">
        <f t="shared" si="15"/>
        <v>2.5260371761253058E-3</v>
      </c>
      <c r="F127" s="34">
        <v>0</v>
      </c>
      <c r="G127" s="35">
        <f t="shared" si="16"/>
        <v>0</v>
      </c>
      <c r="H127" s="34" t="s">
        <v>90</v>
      </c>
      <c r="I127" s="36">
        <f t="shared" si="13"/>
        <v>0</v>
      </c>
    </row>
    <row r="128" spans="1:9" ht="57.75" customHeight="1" thickBot="1" x14ac:dyDescent="0.25">
      <c r="A128" s="45" t="s">
        <v>125</v>
      </c>
      <c r="B128" s="30">
        <f>SUM(B129)</f>
        <v>0</v>
      </c>
      <c r="C128" s="31">
        <f t="shared" si="14"/>
        <v>0</v>
      </c>
      <c r="D128" s="30">
        <f t="shared" ref="D128:F129" si="18">SUM(D129)</f>
        <v>479.5</v>
      </c>
      <c r="E128" s="31">
        <f t="shared" si="15"/>
        <v>5.7458957587859776E-4</v>
      </c>
      <c r="F128" s="30">
        <f t="shared" si="18"/>
        <v>0</v>
      </c>
      <c r="G128" s="31">
        <f t="shared" si="16"/>
        <v>0</v>
      </c>
      <c r="H128" s="30" t="s">
        <v>90</v>
      </c>
      <c r="I128" s="32">
        <f t="shared" si="13"/>
        <v>0</v>
      </c>
    </row>
    <row r="129" spans="1:9" ht="63.75" customHeight="1" x14ac:dyDescent="0.2">
      <c r="A129" s="25" t="s">
        <v>126</v>
      </c>
      <c r="B129" s="26">
        <f>SUM(B130)</f>
        <v>0</v>
      </c>
      <c r="C129" s="27">
        <f t="shared" si="14"/>
        <v>0</v>
      </c>
      <c r="D129" s="26">
        <f t="shared" si="18"/>
        <v>479.5</v>
      </c>
      <c r="E129" s="27">
        <f t="shared" si="15"/>
        <v>5.7458957587859776E-4</v>
      </c>
      <c r="F129" s="26">
        <f t="shared" si="18"/>
        <v>0</v>
      </c>
      <c r="G129" s="27">
        <f t="shared" si="16"/>
        <v>0</v>
      </c>
      <c r="H129" s="26" t="s">
        <v>90</v>
      </c>
      <c r="I129" s="28">
        <f t="shared" si="13"/>
        <v>0</v>
      </c>
    </row>
    <row r="130" spans="1:9" ht="76.5" customHeight="1" thickBot="1" x14ac:dyDescent="0.25">
      <c r="A130" s="43" t="s">
        <v>109</v>
      </c>
      <c r="B130" s="34">
        <v>0</v>
      </c>
      <c r="C130" s="35">
        <f t="shared" si="14"/>
        <v>0</v>
      </c>
      <c r="D130" s="34">
        <v>479.5</v>
      </c>
      <c r="E130" s="35">
        <f t="shared" si="15"/>
        <v>5.7458957587859776E-4</v>
      </c>
      <c r="F130" s="34">
        <v>0</v>
      </c>
      <c r="G130" s="35">
        <f t="shared" si="16"/>
        <v>0</v>
      </c>
      <c r="H130" s="34" t="s">
        <v>90</v>
      </c>
      <c r="I130" s="36">
        <f t="shared" si="13"/>
        <v>0</v>
      </c>
    </row>
    <row r="131" spans="1:9" ht="47.25" customHeight="1" thickBot="1" x14ac:dyDescent="0.25">
      <c r="A131" s="29" t="s">
        <v>127</v>
      </c>
      <c r="B131" s="30">
        <f>SUM(B132)</f>
        <v>305.5</v>
      </c>
      <c r="C131" s="31">
        <f t="shared" si="14"/>
        <v>7.18197430240226E-4</v>
      </c>
      <c r="D131" s="30">
        <f>SUM(D132)</f>
        <v>1200</v>
      </c>
      <c r="E131" s="31">
        <f t="shared" si="15"/>
        <v>1.437971827016303E-3</v>
      </c>
      <c r="F131" s="30">
        <f>SUM(F132)</f>
        <v>598</v>
      </c>
      <c r="G131" s="31">
        <f t="shared" si="16"/>
        <v>1.36769964583898E-3</v>
      </c>
      <c r="H131" s="30">
        <f t="shared" si="12"/>
        <v>95.744680851063833</v>
      </c>
      <c r="I131" s="32">
        <f t="shared" si="13"/>
        <v>49.833333333333336</v>
      </c>
    </row>
    <row r="132" spans="1:9" ht="44.25" customHeight="1" x14ac:dyDescent="0.2">
      <c r="A132" s="25" t="s">
        <v>128</v>
      </c>
      <c r="B132" s="26">
        <f>SUM(B133)</f>
        <v>305.5</v>
      </c>
      <c r="C132" s="27">
        <f t="shared" si="14"/>
        <v>7.18197430240226E-4</v>
      </c>
      <c r="D132" s="26">
        <f>SUM(D133)</f>
        <v>1200</v>
      </c>
      <c r="E132" s="27">
        <f t="shared" si="15"/>
        <v>1.437971827016303E-3</v>
      </c>
      <c r="F132" s="26">
        <f>SUM(F133)</f>
        <v>598</v>
      </c>
      <c r="G132" s="27">
        <f t="shared" si="16"/>
        <v>1.36769964583898E-3</v>
      </c>
      <c r="H132" s="26">
        <f t="shared" si="12"/>
        <v>95.744680851063833</v>
      </c>
      <c r="I132" s="28">
        <f t="shared" si="13"/>
        <v>49.833333333333336</v>
      </c>
    </row>
    <row r="133" spans="1:9" ht="48.75" customHeight="1" thickBot="1" x14ac:dyDescent="0.25">
      <c r="A133" s="43" t="s">
        <v>105</v>
      </c>
      <c r="B133" s="34">
        <v>305.5</v>
      </c>
      <c r="C133" s="35">
        <f t="shared" ref="C133:C164" si="19">SUM(B133/$B$162)</f>
        <v>7.18197430240226E-4</v>
      </c>
      <c r="D133" s="34">
        <v>1200</v>
      </c>
      <c r="E133" s="35">
        <f t="shared" ref="E133:E164" si="20">D133/$D$162</f>
        <v>1.437971827016303E-3</v>
      </c>
      <c r="F133" s="34">
        <v>598</v>
      </c>
      <c r="G133" s="35">
        <f t="shared" ref="G133:G164" si="21">F133/$F$162</f>
        <v>1.36769964583898E-3</v>
      </c>
      <c r="H133" s="34">
        <f t="shared" si="12"/>
        <v>95.744680851063833</v>
      </c>
      <c r="I133" s="36">
        <f t="shared" si="13"/>
        <v>49.833333333333336</v>
      </c>
    </row>
    <row r="134" spans="1:9" ht="48.75" customHeight="1" thickBot="1" x14ac:dyDescent="0.25">
      <c r="A134" s="29" t="s">
        <v>129</v>
      </c>
      <c r="B134" s="30">
        <f>SUM(B135)</f>
        <v>264.10000000000002</v>
      </c>
      <c r="C134" s="31">
        <f t="shared" si="19"/>
        <v>6.2087051170685336E-4</v>
      </c>
      <c r="D134" s="30">
        <f>SUM(D135)</f>
        <v>174</v>
      </c>
      <c r="E134" s="31">
        <f t="shared" si="20"/>
        <v>2.0850591491736393E-4</v>
      </c>
      <c r="F134" s="30">
        <f>SUM(F135)</f>
        <v>47</v>
      </c>
      <c r="G134" s="31">
        <f t="shared" si="21"/>
        <v>1.074947882181138E-4</v>
      </c>
      <c r="H134" s="30">
        <f t="shared" si="12"/>
        <v>-82.20371071563801</v>
      </c>
      <c r="I134" s="32">
        <f t="shared" si="13"/>
        <v>27.011494252873565</v>
      </c>
    </row>
    <row r="135" spans="1:9" ht="48.75" customHeight="1" x14ac:dyDescent="0.2">
      <c r="A135" s="25" t="s">
        <v>130</v>
      </c>
      <c r="B135" s="26">
        <f>SUM(B136)</f>
        <v>264.10000000000002</v>
      </c>
      <c r="C135" s="27">
        <f t="shared" si="19"/>
        <v>6.2087051170685336E-4</v>
      </c>
      <c r="D135" s="26">
        <f>SUM(D136)</f>
        <v>174</v>
      </c>
      <c r="E135" s="27">
        <f t="shared" si="20"/>
        <v>2.0850591491736393E-4</v>
      </c>
      <c r="F135" s="26">
        <f>SUM(F136)</f>
        <v>47</v>
      </c>
      <c r="G135" s="27">
        <f t="shared" si="21"/>
        <v>1.074947882181138E-4</v>
      </c>
      <c r="H135" s="26">
        <f t="shared" si="12"/>
        <v>-82.20371071563801</v>
      </c>
      <c r="I135" s="28">
        <f t="shared" si="13"/>
        <v>27.011494252873565</v>
      </c>
    </row>
    <row r="136" spans="1:9" ht="36" customHeight="1" thickBot="1" x14ac:dyDescent="0.25">
      <c r="A136" s="43" t="s">
        <v>45</v>
      </c>
      <c r="B136" s="34">
        <v>264.10000000000002</v>
      </c>
      <c r="C136" s="35">
        <f t="shared" si="19"/>
        <v>6.2087051170685336E-4</v>
      </c>
      <c r="D136" s="34">
        <v>174</v>
      </c>
      <c r="E136" s="35">
        <f t="shared" si="20"/>
        <v>2.0850591491736393E-4</v>
      </c>
      <c r="F136" s="34">
        <v>47</v>
      </c>
      <c r="G136" s="35">
        <f t="shared" si="21"/>
        <v>1.074947882181138E-4</v>
      </c>
      <c r="H136" s="34">
        <f t="shared" si="12"/>
        <v>-82.20371071563801</v>
      </c>
      <c r="I136" s="36">
        <f t="shared" si="13"/>
        <v>27.011494252873565</v>
      </c>
    </row>
    <row r="137" spans="1:9" ht="48.75" customHeight="1" thickBot="1" x14ac:dyDescent="0.25">
      <c r="A137" s="29" t="s">
        <v>132</v>
      </c>
      <c r="B137" s="30">
        <f>SUM(B138)</f>
        <v>2501</v>
      </c>
      <c r="C137" s="31">
        <f t="shared" si="19"/>
        <v>5.8795802717865964E-3</v>
      </c>
      <c r="D137" s="30">
        <f>SUM(D138)</f>
        <v>2164.1999999999998</v>
      </c>
      <c r="E137" s="31">
        <f t="shared" si="20"/>
        <v>2.5933821900239024E-3</v>
      </c>
      <c r="F137" s="30">
        <f>SUM(F138)</f>
        <v>255.5</v>
      </c>
      <c r="G137" s="31">
        <f t="shared" si="21"/>
        <v>5.8435996573889522E-4</v>
      </c>
      <c r="H137" s="30">
        <f t="shared" si="12"/>
        <v>-89.784086365453817</v>
      </c>
      <c r="I137" s="32">
        <f t="shared" si="13"/>
        <v>11.805748082432309</v>
      </c>
    </row>
    <row r="138" spans="1:9" ht="32.25" customHeight="1" x14ac:dyDescent="0.2">
      <c r="A138" s="25" t="s">
        <v>131</v>
      </c>
      <c r="B138" s="26">
        <f>SUM(B139:B140)</f>
        <v>2501</v>
      </c>
      <c r="C138" s="27">
        <f t="shared" si="19"/>
        <v>5.8795802717865964E-3</v>
      </c>
      <c r="D138" s="26">
        <f>SUM(D139:D140)</f>
        <v>2164.1999999999998</v>
      </c>
      <c r="E138" s="27">
        <f t="shared" si="20"/>
        <v>2.5933821900239024E-3</v>
      </c>
      <c r="F138" s="26">
        <f>SUM(F139:F140)</f>
        <v>255.5</v>
      </c>
      <c r="G138" s="27">
        <f t="shared" si="21"/>
        <v>5.8435996573889522E-4</v>
      </c>
      <c r="H138" s="26">
        <f t="shared" si="12"/>
        <v>-89.784086365453817</v>
      </c>
      <c r="I138" s="28">
        <f t="shared" si="13"/>
        <v>11.805748082432309</v>
      </c>
    </row>
    <row r="139" spans="1:9" ht="20.25" customHeight="1" x14ac:dyDescent="0.2">
      <c r="A139" s="21" t="s">
        <v>48</v>
      </c>
      <c r="B139" s="3">
        <v>2277.4</v>
      </c>
      <c r="C139" s="4">
        <f t="shared" si="19"/>
        <v>5.3539208760363033E-3</v>
      </c>
      <c r="D139" s="3">
        <v>1186.2</v>
      </c>
      <c r="E139" s="4">
        <f t="shared" si="20"/>
        <v>1.4214351510056155E-3</v>
      </c>
      <c r="F139" s="3">
        <v>3.5</v>
      </c>
      <c r="G139" s="4">
        <f t="shared" si="21"/>
        <v>8.0049310375191127E-6</v>
      </c>
      <c r="H139" s="3">
        <f t="shared" si="12"/>
        <v>-99.846315974356727</v>
      </c>
      <c r="I139" s="11">
        <f t="shared" si="13"/>
        <v>0.29505985499915699</v>
      </c>
    </row>
    <row r="140" spans="1:9" ht="20.25" customHeight="1" thickBot="1" x14ac:dyDescent="0.25">
      <c r="A140" s="43" t="s">
        <v>110</v>
      </c>
      <c r="B140" s="34">
        <v>223.6</v>
      </c>
      <c r="C140" s="35">
        <f t="shared" si="19"/>
        <v>5.2565939575029304E-4</v>
      </c>
      <c r="D140" s="34">
        <v>978</v>
      </c>
      <c r="E140" s="35">
        <f t="shared" si="20"/>
        <v>1.1719470390182869E-3</v>
      </c>
      <c r="F140" s="34">
        <v>252</v>
      </c>
      <c r="G140" s="35">
        <f t="shared" si="21"/>
        <v>5.7635503470137607E-4</v>
      </c>
      <c r="H140" s="34">
        <f t="shared" si="12"/>
        <v>12.701252236135957</v>
      </c>
      <c r="I140" s="36">
        <f t="shared" si="13"/>
        <v>25.766871165644172</v>
      </c>
    </row>
    <row r="141" spans="1:9" ht="36.75" customHeight="1" thickBot="1" x14ac:dyDescent="0.25">
      <c r="A141" s="29" t="s">
        <v>133</v>
      </c>
      <c r="B141" s="30">
        <f>SUM(B142)</f>
        <v>275</v>
      </c>
      <c r="C141" s="31">
        <f t="shared" si="19"/>
        <v>6.4649523180380409E-4</v>
      </c>
      <c r="D141" s="30">
        <f>SUM(D142)</f>
        <v>759</v>
      </c>
      <c r="E141" s="31">
        <f t="shared" si="20"/>
        <v>9.0951718058781162E-4</v>
      </c>
      <c r="F141" s="30">
        <f t="shared" ref="F141" si="22">SUM(F142)</f>
        <v>356</v>
      </c>
      <c r="G141" s="31">
        <f t="shared" si="21"/>
        <v>8.1421584267337267E-4</v>
      </c>
      <c r="H141" s="30" t="s">
        <v>80</v>
      </c>
      <c r="I141" s="32">
        <f t="shared" si="13"/>
        <v>46.903820816864297</v>
      </c>
    </row>
    <row r="142" spans="1:9" ht="30.75" customHeight="1" x14ac:dyDescent="0.2">
      <c r="A142" s="25" t="s">
        <v>134</v>
      </c>
      <c r="B142" s="26">
        <f>SUM(B143:B144)</f>
        <v>275</v>
      </c>
      <c r="C142" s="27">
        <f t="shared" si="19"/>
        <v>6.4649523180380409E-4</v>
      </c>
      <c r="D142" s="26">
        <f>SUM(D143:D144)</f>
        <v>759</v>
      </c>
      <c r="E142" s="27">
        <f t="shared" si="20"/>
        <v>9.0951718058781162E-4</v>
      </c>
      <c r="F142" s="26">
        <f t="shared" ref="F142" si="23">SUM(F143:F144)</f>
        <v>356</v>
      </c>
      <c r="G142" s="27">
        <f t="shared" si="21"/>
        <v>8.1421584267337267E-4</v>
      </c>
      <c r="H142" s="26" t="s">
        <v>80</v>
      </c>
      <c r="I142" s="28">
        <f t="shared" si="13"/>
        <v>46.903820816864297</v>
      </c>
    </row>
    <row r="143" spans="1:9" ht="20.25" customHeight="1" x14ac:dyDescent="0.2">
      <c r="A143" s="21" t="s">
        <v>48</v>
      </c>
      <c r="B143" s="3">
        <v>100</v>
      </c>
      <c r="C143" s="4">
        <f t="shared" si="19"/>
        <v>2.3508917520138331E-4</v>
      </c>
      <c r="D143" s="3">
        <v>417</v>
      </c>
      <c r="E143" s="4">
        <f t="shared" si="20"/>
        <v>4.9969520988816531E-4</v>
      </c>
      <c r="F143" s="3">
        <v>138</v>
      </c>
      <c r="G143" s="4">
        <f t="shared" si="21"/>
        <v>3.1562299519361073E-4</v>
      </c>
      <c r="H143" s="3" t="s">
        <v>80</v>
      </c>
      <c r="I143" s="11">
        <f t="shared" si="13"/>
        <v>33.093525179856115</v>
      </c>
    </row>
    <row r="144" spans="1:9" ht="20.25" customHeight="1" thickBot="1" x14ac:dyDescent="0.25">
      <c r="A144" s="43" t="s">
        <v>110</v>
      </c>
      <c r="B144" s="34">
        <v>175</v>
      </c>
      <c r="C144" s="35">
        <f t="shared" si="19"/>
        <v>4.1140605660242079E-4</v>
      </c>
      <c r="D144" s="34">
        <v>342</v>
      </c>
      <c r="E144" s="35">
        <f t="shared" si="20"/>
        <v>4.0982197069964636E-4</v>
      </c>
      <c r="F144" s="34">
        <v>218</v>
      </c>
      <c r="G144" s="35">
        <f t="shared" si="21"/>
        <v>4.9859284747976189E-4</v>
      </c>
      <c r="H144" s="34" t="s">
        <v>80</v>
      </c>
      <c r="I144" s="36">
        <f t="shared" si="13"/>
        <v>63.742690058479532</v>
      </c>
    </row>
    <row r="145" spans="1:9" ht="42" customHeight="1" thickBot="1" x14ac:dyDescent="0.25">
      <c r="A145" s="29" t="s">
        <v>135</v>
      </c>
      <c r="B145" s="30">
        <f>SUM(B146)</f>
        <v>1730.2</v>
      </c>
      <c r="C145" s="31">
        <f t="shared" si="19"/>
        <v>4.0675129093343341E-3</v>
      </c>
      <c r="D145" s="30">
        <f t="shared" ref="D145:F145" si="24">SUM(D146)</f>
        <v>2569.9</v>
      </c>
      <c r="E145" s="31">
        <f t="shared" si="20"/>
        <v>3.0795364985409979E-3</v>
      </c>
      <c r="F145" s="30">
        <f t="shared" si="24"/>
        <v>2419.8000000000002</v>
      </c>
      <c r="G145" s="31">
        <f t="shared" si="21"/>
        <v>5.5343806070253573E-3</v>
      </c>
      <c r="H145" s="30">
        <f t="shared" si="12"/>
        <v>39.856663969483321</v>
      </c>
      <c r="I145" s="32">
        <f t="shared" si="13"/>
        <v>94.159305809564572</v>
      </c>
    </row>
    <row r="146" spans="1:9" ht="45.75" customHeight="1" x14ac:dyDescent="0.2">
      <c r="A146" s="25" t="s">
        <v>136</v>
      </c>
      <c r="B146" s="26">
        <f>SUM(B147:B147)</f>
        <v>1730.2</v>
      </c>
      <c r="C146" s="27">
        <f t="shared" si="19"/>
        <v>4.0675129093343341E-3</v>
      </c>
      <c r="D146" s="26">
        <f>SUM(D147:D147)</f>
        <v>2569.9</v>
      </c>
      <c r="E146" s="27">
        <f t="shared" si="20"/>
        <v>3.0795364985409979E-3</v>
      </c>
      <c r="F146" s="26">
        <f>SUM(F147:F147)</f>
        <v>2419.8000000000002</v>
      </c>
      <c r="G146" s="27">
        <f t="shared" si="21"/>
        <v>5.5343806070253573E-3</v>
      </c>
      <c r="H146" s="26">
        <f t="shared" si="12"/>
        <v>39.856663969483321</v>
      </c>
      <c r="I146" s="28">
        <f t="shared" si="13"/>
        <v>94.159305809564572</v>
      </c>
    </row>
    <row r="147" spans="1:9" ht="54" customHeight="1" thickBot="1" x14ac:dyDescent="0.25">
      <c r="A147" s="43" t="s">
        <v>105</v>
      </c>
      <c r="B147" s="34">
        <v>1730.2</v>
      </c>
      <c r="C147" s="35">
        <f t="shared" si="19"/>
        <v>4.0675129093343341E-3</v>
      </c>
      <c r="D147" s="34">
        <v>2569.9</v>
      </c>
      <c r="E147" s="35">
        <f t="shared" si="20"/>
        <v>3.0795364985409979E-3</v>
      </c>
      <c r="F147" s="34">
        <v>2419.8000000000002</v>
      </c>
      <c r="G147" s="35">
        <f t="shared" si="21"/>
        <v>5.5343806070253573E-3</v>
      </c>
      <c r="H147" s="34">
        <f t="shared" si="12"/>
        <v>39.856663969483321</v>
      </c>
      <c r="I147" s="36">
        <f t="shared" si="13"/>
        <v>94.159305809564572</v>
      </c>
    </row>
    <row r="148" spans="1:9" ht="48" customHeight="1" thickBot="1" x14ac:dyDescent="0.25">
      <c r="A148" s="29" t="s">
        <v>137</v>
      </c>
      <c r="B148" s="30">
        <f>SUM(B149)</f>
        <v>3095.3</v>
      </c>
      <c r="C148" s="31">
        <f t="shared" si="19"/>
        <v>7.2767152400084172E-3</v>
      </c>
      <c r="D148" s="30">
        <f t="shared" ref="D148:F149" si="25">SUM(D149)</f>
        <v>1367.8</v>
      </c>
      <c r="E148" s="31">
        <f t="shared" si="20"/>
        <v>1.639048220827416E-3</v>
      </c>
      <c r="F148" s="30">
        <f t="shared" si="25"/>
        <v>1083.8</v>
      </c>
      <c r="G148" s="31">
        <f t="shared" si="21"/>
        <v>2.4787840738466327E-3</v>
      </c>
      <c r="H148" s="30">
        <f t="shared" si="12"/>
        <v>-64.98562336445579</v>
      </c>
      <c r="I148" s="32">
        <f t="shared" si="13"/>
        <v>79.236730516157323</v>
      </c>
    </row>
    <row r="149" spans="1:9" ht="33.75" customHeight="1" x14ac:dyDescent="0.2">
      <c r="A149" s="25" t="s">
        <v>138</v>
      </c>
      <c r="B149" s="26">
        <f>SUM(B150)</f>
        <v>3095.3</v>
      </c>
      <c r="C149" s="27">
        <f t="shared" si="19"/>
        <v>7.2767152400084172E-3</v>
      </c>
      <c r="D149" s="26">
        <f t="shared" si="25"/>
        <v>1367.8</v>
      </c>
      <c r="E149" s="27">
        <f t="shared" si="20"/>
        <v>1.639048220827416E-3</v>
      </c>
      <c r="F149" s="26">
        <f t="shared" si="25"/>
        <v>1083.8</v>
      </c>
      <c r="G149" s="27">
        <f t="shared" si="21"/>
        <v>2.4787840738466327E-3</v>
      </c>
      <c r="H149" s="26">
        <f t="shared" si="12"/>
        <v>-64.98562336445579</v>
      </c>
      <c r="I149" s="28">
        <f t="shared" si="13"/>
        <v>79.236730516157323</v>
      </c>
    </row>
    <row r="150" spans="1:9" ht="36" customHeight="1" thickBot="1" x14ac:dyDescent="0.25">
      <c r="A150" s="43" t="s">
        <v>45</v>
      </c>
      <c r="B150" s="34">
        <v>3095.3</v>
      </c>
      <c r="C150" s="35">
        <f t="shared" si="19"/>
        <v>7.2767152400084172E-3</v>
      </c>
      <c r="D150" s="34">
        <v>1367.8</v>
      </c>
      <c r="E150" s="35">
        <f t="shared" si="20"/>
        <v>1.639048220827416E-3</v>
      </c>
      <c r="F150" s="34">
        <v>1083.8</v>
      </c>
      <c r="G150" s="35">
        <f t="shared" si="21"/>
        <v>2.4787840738466327E-3</v>
      </c>
      <c r="H150" s="34">
        <f t="shared" ref="H150:H161" si="26">F150/B150*100-100</f>
        <v>-64.98562336445579</v>
      </c>
      <c r="I150" s="36">
        <f t="shared" ref="I150:I161" si="27">F150/D150*100</f>
        <v>79.236730516157323</v>
      </c>
    </row>
    <row r="151" spans="1:9" ht="48" customHeight="1" thickBot="1" x14ac:dyDescent="0.25">
      <c r="A151" s="29" t="s">
        <v>139</v>
      </c>
      <c r="B151" s="30">
        <f>SUM(B152)</f>
        <v>486.2</v>
      </c>
      <c r="C151" s="31">
        <f t="shared" si="19"/>
        <v>1.1430035698291256E-3</v>
      </c>
      <c r="D151" s="30">
        <f t="shared" ref="D151:F152" si="28">SUM(D152)</f>
        <v>658</v>
      </c>
      <c r="E151" s="31">
        <f t="shared" si="20"/>
        <v>7.8848788514727279E-4</v>
      </c>
      <c r="F151" s="30">
        <f t="shared" si="28"/>
        <v>468.28</v>
      </c>
      <c r="G151" s="31">
        <f t="shared" si="21"/>
        <v>1.0710140303569857E-3</v>
      </c>
      <c r="H151" s="30">
        <f t="shared" si="26"/>
        <v>-3.6857260386672124</v>
      </c>
      <c r="I151" s="32">
        <f t="shared" si="27"/>
        <v>71.167173252279639</v>
      </c>
    </row>
    <row r="152" spans="1:9" ht="48" customHeight="1" x14ac:dyDescent="0.2">
      <c r="A152" s="25" t="s">
        <v>140</v>
      </c>
      <c r="B152" s="26">
        <f>SUM(B153)</f>
        <v>486.2</v>
      </c>
      <c r="C152" s="27">
        <f t="shared" si="19"/>
        <v>1.1430035698291256E-3</v>
      </c>
      <c r="D152" s="26">
        <f t="shared" si="28"/>
        <v>658</v>
      </c>
      <c r="E152" s="27">
        <f t="shared" si="20"/>
        <v>7.8848788514727279E-4</v>
      </c>
      <c r="F152" s="26">
        <f t="shared" si="28"/>
        <v>468.28</v>
      </c>
      <c r="G152" s="27">
        <f t="shared" si="21"/>
        <v>1.0710140303569857E-3</v>
      </c>
      <c r="H152" s="26">
        <f t="shared" si="26"/>
        <v>-3.6857260386672124</v>
      </c>
      <c r="I152" s="28">
        <f t="shared" si="27"/>
        <v>71.167173252279639</v>
      </c>
    </row>
    <row r="153" spans="1:9" ht="48" customHeight="1" thickBot="1" x14ac:dyDescent="0.25">
      <c r="A153" s="43" t="s">
        <v>105</v>
      </c>
      <c r="B153" s="34">
        <v>486.2</v>
      </c>
      <c r="C153" s="35">
        <f t="shared" si="19"/>
        <v>1.1430035698291256E-3</v>
      </c>
      <c r="D153" s="34">
        <v>658</v>
      </c>
      <c r="E153" s="35">
        <f t="shared" si="20"/>
        <v>7.8848788514727279E-4</v>
      </c>
      <c r="F153" s="34">
        <v>468.28</v>
      </c>
      <c r="G153" s="35">
        <f t="shared" si="21"/>
        <v>1.0710140303569857E-3</v>
      </c>
      <c r="H153" s="34">
        <f t="shared" si="26"/>
        <v>-3.6857260386672124</v>
      </c>
      <c r="I153" s="36">
        <f t="shared" si="27"/>
        <v>71.167173252279639</v>
      </c>
    </row>
    <row r="154" spans="1:9" ht="37.5" customHeight="1" thickBot="1" x14ac:dyDescent="0.25">
      <c r="A154" s="29" t="s">
        <v>141</v>
      </c>
      <c r="B154" s="30">
        <f>SUM(B155)</f>
        <v>117.4</v>
      </c>
      <c r="C154" s="31">
        <f t="shared" si="19"/>
        <v>2.7599469168642401E-4</v>
      </c>
      <c r="D154" s="30">
        <f>SUM(D155)</f>
        <v>1430</v>
      </c>
      <c r="E154" s="31">
        <f t="shared" si="20"/>
        <v>1.7135830938610943E-3</v>
      </c>
      <c r="F154" s="30">
        <f>SUM(F155)</f>
        <v>499.3</v>
      </c>
      <c r="G154" s="31">
        <f t="shared" si="21"/>
        <v>1.1419605905809409E-3</v>
      </c>
      <c r="H154" s="30">
        <f t="shared" si="26"/>
        <v>325.29812606473587</v>
      </c>
      <c r="I154" s="32">
        <f t="shared" si="27"/>
        <v>34.91608391608392</v>
      </c>
    </row>
    <row r="155" spans="1:9" ht="32.25" customHeight="1" x14ac:dyDescent="0.2">
      <c r="A155" s="25" t="s">
        <v>142</v>
      </c>
      <c r="B155" s="26">
        <f>SUM(B156:B158)</f>
        <v>117.4</v>
      </c>
      <c r="C155" s="27">
        <f t="shared" si="19"/>
        <v>2.7599469168642401E-4</v>
      </c>
      <c r="D155" s="26">
        <f>SUM(D156:D157)</f>
        <v>1430</v>
      </c>
      <c r="E155" s="27">
        <f t="shared" si="20"/>
        <v>1.7135830938610943E-3</v>
      </c>
      <c r="F155" s="26">
        <f>SUM(F156:F157)</f>
        <v>499.3</v>
      </c>
      <c r="G155" s="27">
        <f t="shared" si="21"/>
        <v>1.1419605905809409E-3</v>
      </c>
      <c r="H155" s="26">
        <f t="shared" si="26"/>
        <v>325.29812606473587</v>
      </c>
      <c r="I155" s="28">
        <f t="shared" si="27"/>
        <v>34.91608391608392</v>
      </c>
    </row>
    <row r="156" spans="1:9" ht="21" customHeight="1" x14ac:dyDescent="0.2">
      <c r="A156" s="21" t="s">
        <v>48</v>
      </c>
      <c r="B156" s="3">
        <v>19.5</v>
      </c>
      <c r="C156" s="4">
        <f t="shared" si="19"/>
        <v>4.5842389164269745E-5</v>
      </c>
      <c r="D156" s="3">
        <v>880</v>
      </c>
      <c r="E156" s="4">
        <f t="shared" si="20"/>
        <v>1.0545126731452889E-3</v>
      </c>
      <c r="F156" s="3">
        <v>352.5</v>
      </c>
      <c r="G156" s="4">
        <f t="shared" si="21"/>
        <v>8.0621091163585352E-4</v>
      </c>
      <c r="H156" s="3" t="s">
        <v>80</v>
      </c>
      <c r="I156" s="11">
        <f t="shared" si="27"/>
        <v>40.05681818181818</v>
      </c>
    </row>
    <row r="157" spans="1:9" ht="21.75" customHeight="1" x14ac:dyDescent="0.2">
      <c r="A157" s="21" t="s">
        <v>110</v>
      </c>
      <c r="B157" s="3">
        <v>97.9</v>
      </c>
      <c r="C157" s="4">
        <f t="shared" si="19"/>
        <v>2.3015230252215426E-4</v>
      </c>
      <c r="D157" s="3">
        <v>550</v>
      </c>
      <c r="E157" s="4">
        <f t="shared" si="20"/>
        <v>6.590704207158055E-4</v>
      </c>
      <c r="F157" s="3">
        <v>146.80000000000001</v>
      </c>
      <c r="G157" s="4">
        <f t="shared" si="21"/>
        <v>3.3574967894508737E-4</v>
      </c>
      <c r="H157" s="3" t="s">
        <v>80</v>
      </c>
      <c r="I157" s="11">
        <f t="shared" si="27"/>
        <v>26.690909090909091</v>
      </c>
    </row>
    <row r="158" spans="1:9" ht="51.75" customHeight="1" thickBot="1" x14ac:dyDescent="0.25">
      <c r="A158" s="46" t="s">
        <v>105</v>
      </c>
      <c r="B158" s="34">
        <v>0</v>
      </c>
      <c r="C158" s="35">
        <f t="shared" ref="C158" si="29">SUM(B158/$B$162)</f>
        <v>0</v>
      </c>
      <c r="D158" s="34">
        <v>0</v>
      </c>
      <c r="E158" s="35">
        <f t="shared" si="20"/>
        <v>0</v>
      </c>
      <c r="F158" s="34">
        <v>0</v>
      </c>
      <c r="G158" s="35">
        <f t="shared" si="21"/>
        <v>0</v>
      </c>
      <c r="H158" s="34" t="e">
        <f t="shared" si="26"/>
        <v>#DIV/0!</v>
      </c>
      <c r="I158" s="36" t="e">
        <f t="shared" si="27"/>
        <v>#DIV/0!</v>
      </c>
    </row>
    <row r="159" spans="1:9" ht="47.25" customHeight="1" thickBot="1" x14ac:dyDescent="0.25">
      <c r="A159" s="29" t="s">
        <v>143</v>
      </c>
      <c r="B159" s="30">
        <f>SUM(B160)</f>
        <v>74.8</v>
      </c>
      <c r="C159" s="31">
        <f>SUM(B159/$B$162)</f>
        <v>1.758467030506347E-4</v>
      </c>
      <c r="D159" s="30">
        <f t="shared" ref="D159:F160" si="30">SUM(D160)</f>
        <v>330.7</v>
      </c>
      <c r="E159" s="31">
        <f t="shared" si="20"/>
        <v>3.9628106932857615E-4</v>
      </c>
      <c r="F159" s="30">
        <f t="shared" si="30"/>
        <v>32.9</v>
      </c>
      <c r="G159" s="31">
        <f t="shared" si="21"/>
        <v>7.5246351752679655E-5</v>
      </c>
      <c r="H159" s="30">
        <f t="shared" si="26"/>
        <v>-56.016042780748663</v>
      </c>
      <c r="I159" s="32">
        <f t="shared" si="27"/>
        <v>9.9485938917447836</v>
      </c>
    </row>
    <row r="160" spans="1:9" ht="33.75" customHeight="1" x14ac:dyDescent="0.2">
      <c r="A160" s="25" t="s">
        <v>144</v>
      </c>
      <c r="B160" s="26">
        <f>SUM(B161)</f>
        <v>74.8</v>
      </c>
      <c r="C160" s="27">
        <f>SUM(B160/$B$162)</f>
        <v>1.758467030506347E-4</v>
      </c>
      <c r="D160" s="26">
        <f t="shared" si="30"/>
        <v>330.7</v>
      </c>
      <c r="E160" s="27">
        <f t="shared" si="20"/>
        <v>3.9628106932857615E-4</v>
      </c>
      <c r="F160" s="26">
        <f t="shared" si="30"/>
        <v>32.9</v>
      </c>
      <c r="G160" s="27">
        <f t="shared" si="21"/>
        <v>7.5246351752679655E-5</v>
      </c>
      <c r="H160" s="26">
        <f t="shared" si="26"/>
        <v>-56.016042780748663</v>
      </c>
      <c r="I160" s="28">
        <f t="shared" si="27"/>
        <v>9.9485938917447836</v>
      </c>
    </row>
    <row r="161" spans="1:9" ht="30.75" customHeight="1" x14ac:dyDescent="0.2">
      <c r="A161" s="21" t="s">
        <v>45</v>
      </c>
      <c r="B161" s="3">
        <v>74.8</v>
      </c>
      <c r="C161" s="4">
        <f>SUM(B161/$B$162)</f>
        <v>1.758467030506347E-4</v>
      </c>
      <c r="D161" s="3">
        <v>330.7</v>
      </c>
      <c r="E161" s="4">
        <f t="shared" si="20"/>
        <v>3.9628106932857615E-4</v>
      </c>
      <c r="F161" s="3">
        <v>32.9</v>
      </c>
      <c r="G161" s="4">
        <f t="shared" si="21"/>
        <v>7.5246351752679655E-5</v>
      </c>
      <c r="H161" s="3">
        <f t="shared" si="26"/>
        <v>-56.016042780748663</v>
      </c>
      <c r="I161" s="11">
        <f t="shared" si="27"/>
        <v>9.9485938917447836</v>
      </c>
    </row>
    <row r="162" spans="1:9" ht="15" x14ac:dyDescent="0.2">
      <c r="A162" s="8" t="s">
        <v>78</v>
      </c>
      <c r="B162" s="49">
        <f>SUM(B5+B21+B38+B40+B56+B63+B66+B69+B74+B81+B119+B122+B125+B128+B131+B134+B137+B141+B145+B148+B151+B154+B159)</f>
        <v>425370.49999999994</v>
      </c>
      <c r="C162" s="15" t="s">
        <v>90</v>
      </c>
      <c r="D162" s="49">
        <f>SUM(D5+D21+D38+D40+D56+D63+D66+D69+D74+D81+D119+D122+D125+D128+D131+D134+D137+D141+D145+D148+D151+D154+D159)</f>
        <v>834508.70000000007</v>
      </c>
      <c r="E162" s="15" t="s">
        <v>90</v>
      </c>
      <c r="F162" s="49">
        <f>SUM(F5+F21+F38+F40+F56+F63+F66+F69+F74+F81+F119+F122+F125+F128+F131+F134+F137+F141+F145+F148+F151+F154+F159)</f>
        <v>437230.49999999994</v>
      </c>
      <c r="G162" s="12" t="s">
        <v>80</v>
      </c>
      <c r="H162" s="3" t="s">
        <v>90</v>
      </c>
      <c r="I162" s="9" t="s">
        <v>90</v>
      </c>
    </row>
    <row r="165" spans="1:9" ht="16.5" customHeight="1" x14ac:dyDescent="0.2">
      <c r="A165" s="51" t="s">
        <v>157</v>
      </c>
      <c r="B165" s="51"/>
      <c r="C165" s="51"/>
      <c r="D165" s="51"/>
      <c r="E165" s="51"/>
      <c r="F165" s="51"/>
      <c r="G165" s="51"/>
      <c r="H165" s="51"/>
      <c r="I165" s="51"/>
    </row>
    <row r="166" spans="1:9" ht="12" customHeight="1" x14ac:dyDescent="0.2">
      <c r="A166" s="51" t="s">
        <v>154</v>
      </c>
      <c r="B166" s="51"/>
      <c r="C166" s="51"/>
    </row>
    <row r="167" spans="1:9" ht="13.5" customHeight="1" x14ac:dyDescent="0.2">
      <c r="A167" s="51" t="s">
        <v>155</v>
      </c>
      <c r="B167" s="51"/>
      <c r="C167" s="51"/>
    </row>
    <row r="168" spans="1:9" ht="15" customHeight="1" x14ac:dyDescent="0.2">
      <c r="A168" s="51" t="s">
        <v>156</v>
      </c>
      <c r="B168" s="51"/>
    </row>
  </sheetData>
  <mergeCells count="5">
    <mergeCell ref="A1:I1"/>
    <mergeCell ref="A165:I165"/>
    <mergeCell ref="A166:C166"/>
    <mergeCell ref="A167:C167"/>
    <mergeCell ref="A168:B16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 01.07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 Козлова</dc:creator>
  <cp:lastModifiedBy>Maria</cp:lastModifiedBy>
  <dcterms:created xsi:type="dcterms:W3CDTF">2021-07-16T11:47:31Z</dcterms:created>
  <dcterms:modified xsi:type="dcterms:W3CDTF">2024-07-12T09:10:18Z</dcterms:modified>
</cp:coreProperties>
</file>