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9040" windowHeight="15780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" i="3"/>
  <c r="H6" i="3"/>
  <c r="H7" i="3"/>
  <c r="H8" i="3"/>
  <c r="H9" i="3"/>
  <c r="H11" i="3"/>
  <c r="H12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1" i="3"/>
  <c r="H32" i="3"/>
  <c r="H33" i="3"/>
  <c r="H34" i="3"/>
  <c r="H36" i="3"/>
  <c r="H37" i="3"/>
  <c r="H38" i="3"/>
  <c r="H39" i="3"/>
  <c r="H40" i="3"/>
  <c r="H41" i="3"/>
  <c r="H42" i="3"/>
  <c r="H43" i="3"/>
  <c r="H44" i="3"/>
  <c r="H45" i="3"/>
  <c r="H46" i="3"/>
  <c r="H47" i="3"/>
  <c r="H49" i="3"/>
  <c r="H50" i="3"/>
  <c r="H51" i="3"/>
  <c r="H52" i="3"/>
  <c r="H53" i="3"/>
  <c r="H54" i="3"/>
  <c r="H5" i="3"/>
  <c r="G51" i="3"/>
  <c r="G49" i="3"/>
  <c r="G45" i="3"/>
  <c r="G40" i="3"/>
  <c r="G37" i="3"/>
  <c r="G31" i="3"/>
  <c r="G24" i="3"/>
  <c r="G19" i="3"/>
  <c r="G17" i="3"/>
  <c r="G15" i="3"/>
  <c r="G10" i="3"/>
  <c r="G6" i="3"/>
  <c r="E51" i="3"/>
  <c r="E49" i="3"/>
  <c r="E45" i="3"/>
  <c r="E37" i="3"/>
  <c r="E31" i="3"/>
  <c r="E24" i="3"/>
  <c r="E19" i="3"/>
  <c r="E17" i="3"/>
  <c r="E15" i="3"/>
  <c r="E6" i="3"/>
  <c r="C51" i="3"/>
  <c r="C49" i="3"/>
  <c r="C45" i="3"/>
  <c r="C40" i="3"/>
  <c r="C37" i="3"/>
  <c r="C29" i="3"/>
  <c r="C24" i="3"/>
  <c r="C19" i="3"/>
  <c r="C6" i="3"/>
  <c r="B5" i="3"/>
  <c r="B19" i="3"/>
  <c r="B17" i="3"/>
  <c r="B15" i="3"/>
  <c r="B51" i="3"/>
  <c r="B49" i="3"/>
  <c r="B45" i="3"/>
  <c r="F5" i="3"/>
  <c r="D5" i="3"/>
  <c r="F17" i="3"/>
  <c r="D17" i="3"/>
  <c r="F51" i="3"/>
  <c r="D51" i="3"/>
  <c r="F45" i="3"/>
  <c r="D45" i="3"/>
  <c r="D31" i="3"/>
  <c r="F29" i="3"/>
  <c r="D29" i="3"/>
  <c r="D15" i="3" l="1"/>
  <c r="F15" i="3"/>
  <c r="F24" i="3" l="1"/>
  <c r="F19" i="3"/>
  <c r="D24" i="3"/>
  <c r="D19" i="3"/>
  <c r="D6" i="3"/>
  <c r="B24" i="3" l="1"/>
  <c r="F49" i="3" l="1"/>
  <c r="D49" i="3"/>
  <c r="F40" i="3"/>
  <c r="D40" i="3"/>
  <c r="B40" i="3"/>
  <c r="F37" i="3"/>
  <c r="D37" i="3"/>
  <c r="B37" i="3"/>
  <c r="F31" i="3"/>
  <c r="B31" i="3"/>
  <c r="F6" i="3"/>
  <c r="B6" i="3"/>
  <c r="B7" i="4"/>
  <c r="I39" i="4" l="1"/>
  <c r="I38" i="4"/>
  <c r="I37" i="4"/>
  <c r="I36" i="4"/>
  <c r="I35" i="4"/>
  <c r="I34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H38" i="4"/>
  <c r="H37" i="4"/>
  <c r="H36" i="4"/>
  <c r="H35" i="4"/>
  <c r="H34" i="4"/>
  <c r="H32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7" i="4"/>
  <c r="H7" i="4" s="1"/>
  <c r="D7" i="4"/>
  <c r="C39" i="4"/>
  <c r="C37" i="4"/>
  <c r="C36" i="4"/>
  <c r="C35" i="4"/>
  <c r="C34" i="4"/>
  <c r="C32" i="4"/>
  <c r="C31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G14" i="4" l="1"/>
  <c r="G23" i="4"/>
  <c r="G28" i="4"/>
  <c r="G10" i="4"/>
  <c r="G19" i="4"/>
  <c r="I7" i="4"/>
  <c r="G8" i="4"/>
  <c r="G12" i="4"/>
  <c r="G16" i="4"/>
  <c r="G21" i="4"/>
  <c r="G25" i="4"/>
  <c r="G31" i="4"/>
  <c r="G9" i="4"/>
  <c r="G11" i="4"/>
  <c r="G13" i="4"/>
  <c r="G15" i="4"/>
  <c r="G18" i="4"/>
  <c r="G20" i="4"/>
  <c r="G22" i="4"/>
  <c r="G24" i="4"/>
  <c r="G27" i="4"/>
  <c r="G30" i="4"/>
  <c r="G32" i="4"/>
  <c r="G35" i="4"/>
  <c r="G37" i="4"/>
  <c r="G39" i="4"/>
  <c r="G34" i="4"/>
  <c r="G36" i="4"/>
  <c r="G38" i="4"/>
  <c r="E10" i="4"/>
  <c r="E16" i="4"/>
  <c r="E21" i="4"/>
  <c r="E25" i="4"/>
  <c r="E28" i="4"/>
  <c r="E31" i="4"/>
  <c r="E34" i="4"/>
  <c r="E36" i="4"/>
  <c r="E38" i="4"/>
  <c r="E8" i="4"/>
  <c r="E12" i="4"/>
  <c r="E14" i="4"/>
  <c r="E19" i="4"/>
  <c r="E23" i="4"/>
  <c r="E9" i="4"/>
  <c r="E11" i="4"/>
  <c r="E13" i="4"/>
  <c r="E15" i="4"/>
  <c r="E18" i="4"/>
  <c r="E20" i="4"/>
  <c r="E22" i="4"/>
  <c r="E24" i="4"/>
  <c r="E27" i="4"/>
  <c r="E30" i="4"/>
  <c r="E32" i="4"/>
  <c r="E35" i="4"/>
  <c r="E37" i="4"/>
  <c r="E39" i="4"/>
  <c r="C17" i="3"/>
  <c r="C15" i="3"/>
</calcChain>
</file>

<file path=xl/sharedStrings.xml><?xml version="1.0" encoding="utf-8"?>
<sst xmlns="http://schemas.openxmlformats.org/spreadsheetml/2006/main" count="157" uniqueCount="128">
  <si>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</si>
  <si>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</si>
  <si>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</si>
  <si>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</si>
  <si>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</si>
  <si>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</si>
  <si>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</si>
  <si>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</si>
  <si>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</si>
  <si>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</si>
  <si>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</si>
  <si>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</si>
  <si>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</si>
  <si>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</si>
  <si>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</si>
  <si>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</si>
  <si>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</si>
  <si>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</si>
  <si>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</si>
  <si>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</si>
  <si>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</si>
  <si>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</si>
  <si>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</si>
  <si>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</si>
  <si>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</si>
  <si>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</si>
  <si>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</si>
  <si>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</si>
  <si>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</si>
  <si>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</si>
  <si>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</si>
  <si>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</si>
  <si>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</si>
  <si>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</si>
  <si>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</si>
  <si>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</si>
  <si>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</si>
  <si>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</si>
  <si>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</si>
  <si>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</si>
  <si>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</si>
  <si>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</si>
  <si>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</si>
  <si>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</si>
  <si>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</si>
  <si>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</si>
  <si>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</si>
  <si>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</si>
  <si>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</si>
  <si>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</si>
  <si>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</si>
  <si>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</si>
  <si>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</si>
  <si>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</si>
  <si>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</si>
  <si>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</si>
  <si>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</si>
  <si>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</si>
  <si>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</si>
  <si>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</si>
  <si>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</si>
  <si>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</si>
  <si>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</si>
  <si>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</si>
  <si>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</si>
  <si>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</si>
  <si>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</si>
  <si>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</si>
  <si>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</si>
  <si>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</si>
  <si>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</si>
  <si>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</si>
  <si>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</si>
  <si>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</si>
  <si>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</si>
  <si>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</si>
  <si>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</si>
  <si>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</si>
  <si>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</si>
  <si>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</si>
  <si>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</si>
  <si>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</si>
  <si>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</si>
  <si>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</si>
  <si>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</si>
  <si>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</si>
  <si>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</si>
  <si>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</si>
  <si>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</si>
  <si>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</si>
  <si>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</si>
  <si>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</si>
  <si>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</si>
  <si>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</si>
  <si>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</si>
  <si>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</si>
  <si>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в 16 раз</t>
  </si>
  <si>
    <t>в 4,5 раза</t>
  </si>
  <si>
    <t>БЕЗВОЗМЕЗДНЫЕ ПОСТУПЛЕНИЯ ОТ НЕГОСУДАРСТВЕННЫХ ОРГАНИЗАЦИЙ</t>
  </si>
  <si>
    <t>Факт на 01.04.2020 (отчетный) год</t>
  </si>
  <si>
    <t>План на 2021 год по состоянию на 01.04.2021 (текущий) год</t>
  </si>
  <si>
    <t>Факт на 01.04.2021 (текущий) год</t>
  </si>
  <si>
    <t>тыс. руб.</t>
  </si>
  <si>
    <t>Факт на 01.04.2020 отчетный год</t>
  </si>
  <si>
    <t>Уд. Вес в общем объеме (по гр.2)</t>
  </si>
  <si>
    <t>План на 2021год по состоянию на 01.04.2021 (текущий ) год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</si>
  <si>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</si>
  <si>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</si>
  <si>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</si>
  <si>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</si>
  <si>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</si>
  <si>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</si>
  <si>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</si>
  <si>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</si>
  <si>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</si>
  <si>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</si>
  <si>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</si>
  <si>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Информация об исполнении консолидированного бюджета Кемского муниципального района за 1 квартал 2022 года</t>
  </si>
  <si>
    <t>Факт на 01.04.2021 (отчетный) год</t>
  </si>
  <si>
    <t>План на 2022 год по состоянию на 01.04.2022 (текущий) год</t>
  </si>
  <si>
    <t>Факт на 01.04.2022 (текущий) год</t>
  </si>
  <si>
    <t>ОХРАНА ОКРУЖАЮЩЕЙ СРЕДЫ</t>
  </si>
  <si>
    <t>Сбор, удаление отходов и очистка сточных вод</t>
  </si>
  <si>
    <t>Спорт высших достижений</t>
  </si>
  <si>
    <t>Физическая культура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</si>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</sst>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&quot;###,##0"/>
    <numFmt numFmtId="165" formatCode="#,##0\ _₽"/>
    <numFmt numFmtId="166" formatCode="#,###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4" fontId="7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G8" sqref="G8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0" t="s">
        <v>117</v>
      </c>
      <c r="B1" s="41"/>
      <c r="C1" s="41"/>
      <c r="D1" s="41"/>
      <c r="E1" s="41"/>
      <c r="F1" s="41"/>
      <c r="G1" s="41"/>
      <c r="H1" s="41"/>
      <c r="I1" s="41"/>
    </row>
    <row r="2" spans="1:9" s="1" customFormat="1" x14ac:dyDescent="0.2"/>
    <row r="3" spans="1:9" ht="14.25" x14ac:dyDescent="0.2">
      <c r="A3" s="39" t="s">
        <v>114</v>
      </c>
      <c r="B3" s="39"/>
      <c r="C3" s="39"/>
      <c r="D3" s="39"/>
      <c r="E3" s="39"/>
      <c r="F3" s="39"/>
      <c r="G3" s="39"/>
      <c r="H3" s="39"/>
      <c r="I3" s="39"/>
    </row>
    <row r="4" spans="1:9" ht="15" x14ac:dyDescent="0.25">
      <c r="I4" s="3" t="s">
        <v>85</v>
      </c>
    </row>
    <row r="5" spans="1:9" ht="71.25" x14ac:dyDescent="0.2">
      <c r="A5" s="4" t="s">
        <v>0</v>
      </c>
      <c r="B5" s="4" t="s">
        <v>118</v>
      </c>
      <c r="C5" s="4" t="s">
        <v>1</v>
      </c>
      <c r="D5" s="4" t="s">
        <v>119</v>
      </c>
      <c r="E5" s="4" t="s">
        <v>2</v>
      </c>
      <c r="F5" s="4" t="s">
        <v>120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41</v>
      </c>
      <c r="B7" s="17">
        <f>B8+B34</f>
        <v>112315</v>
      </c>
      <c r="C7" s="17">
        <v>100</v>
      </c>
      <c r="D7" s="17">
        <f>D8+D34</f>
        <v>894329</v>
      </c>
      <c r="E7" s="17">
        <v>100</v>
      </c>
      <c r="F7" s="17">
        <f>F8+F34</f>
        <v>122002</v>
      </c>
      <c r="G7" s="17">
        <v>100</v>
      </c>
      <c r="H7" s="17">
        <f t="shared" ref="H7:H20" si="0">F7/B7*100-100</f>
        <v>8.6248497529270338</v>
      </c>
      <c r="I7" s="17">
        <f>F7/D7*100</f>
        <v>13.64173587125096</v>
      </c>
    </row>
    <row r="8" spans="1:9" ht="30" x14ac:dyDescent="0.25">
      <c r="A8" s="12" t="s">
        <v>14</v>
      </c>
      <c r="B8" s="15">
        <v>54826</v>
      </c>
      <c r="C8" s="15">
        <v>48</v>
      </c>
      <c r="D8" s="15">
        <v>318286</v>
      </c>
      <c r="E8" s="15">
        <f>D8*100/D7</f>
        <v>35.589363645817144</v>
      </c>
      <c r="F8" s="15">
        <v>55548</v>
      </c>
      <c r="G8" s="15">
        <f>F8*100/F7</f>
        <v>45.530401140964905</v>
      </c>
      <c r="H8" s="15">
        <f t="shared" si="0"/>
        <v>1.3168934447160154</v>
      </c>
      <c r="I8" s="15">
        <f>F8/D8*100</f>
        <v>17.452228498897217</v>
      </c>
    </row>
    <row r="9" spans="1:9" ht="15" x14ac:dyDescent="0.25">
      <c r="A9" s="12" t="s">
        <v>15</v>
      </c>
      <c r="B9" s="15">
        <v>45317</v>
      </c>
      <c r="C9" s="15">
        <f>B9*100/B7</f>
        <v>40.34812803276499</v>
      </c>
      <c r="D9" s="15">
        <v>196952</v>
      </c>
      <c r="E9" s="15">
        <f>D9*100/D7</f>
        <v>22.022320644863356</v>
      </c>
      <c r="F9" s="15">
        <v>41677</v>
      </c>
      <c r="G9" s="15">
        <f>F9*100/F7</f>
        <v>34.160915394829594</v>
      </c>
      <c r="H9" s="15">
        <f t="shared" si="0"/>
        <v>-8.0323057572213514</v>
      </c>
      <c r="I9" s="15">
        <f>F9/D9*100</f>
        <v>21.160993541573582</v>
      </c>
    </row>
    <row r="10" spans="1:9" ht="15" x14ac:dyDescent="0.25">
      <c r="A10" s="12" t="s">
        <v>16</v>
      </c>
      <c r="B10" s="15">
        <v>45317</v>
      </c>
      <c r="C10" s="15">
        <f>B10*100/B7</f>
        <v>40.34812803276499</v>
      </c>
      <c r="D10" s="15">
        <v>196952</v>
      </c>
      <c r="E10" s="15">
        <f>D10*100/D7</f>
        <v>22.022320644863356</v>
      </c>
      <c r="F10" s="15">
        <v>41677</v>
      </c>
      <c r="G10" s="15">
        <f>F10*100/F7</f>
        <v>34.160915394829594</v>
      </c>
      <c r="H10" s="15">
        <f t="shared" si="0"/>
        <v>-8.0323057572213514</v>
      </c>
      <c r="I10" s="15">
        <f>F10/D10*100</f>
        <v>21.160993541573582</v>
      </c>
    </row>
    <row r="11" spans="1:9" ht="60" x14ac:dyDescent="0.25">
      <c r="A11" s="12" t="s">
        <v>17</v>
      </c>
      <c r="B11" s="15">
        <v>1398</v>
      </c>
      <c r="C11" s="15">
        <f>B11*100/B7</f>
        <v>1.2447135289142144</v>
      </c>
      <c r="D11" s="15">
        <v>5930</v>
      </c>
      <c r="E11" s="15">
        <f>D11*100/D7</f>
        <v>0.66306694739855243</v>
      </c>
      <c r="F11" s="15">
        <v>1383</v>
      </c>
      <c r="G11" s="15">
        <f>F11*100/F7</f>
        <v>1.1335879739676398</v>
      </c>
      <c r="H11" s="15">
        <f t="shared" si="0"/>
        <v>-1.0729613733905552</v>
      </c>
      <c r="I11" s="15">
        <f>F11/D11*100</f>
        <v>23.322091062394605</v>
      </c>
    </row>
    <row r="12" spans="1:9" ht="30" x14ac:dyDescent="0.25">
      <c r="A12" s="12" t="s">
        <v>18</v>
      </c>
      <c r="B12" s="15">
        <v>1398</v>
      </c>
      <c r="C12" s="15">
        <f>B12*100/B7</f>
        <v>1.2447135289142144</v>
      </c>
      <c r="D12" s="15">
        <v>5930</v>
      </c>
      <c r="E12" s="15">
        <f>D12*100/D7</f>
        <v>0.66306694739855243</v>
      </c>
      <c r="F12" s="15">
        <v>1383</v>
      </c>
      <c r="G12" s="15">
        <f>F12*100/F7</f>
        <v>1.1335879739676398</v>
      </c>
      <c r="H12" s="15">
        <f t="shared" si="0"/>
        <v>-1.0729613733905552</v>
      </c>
      <c r="I12" s="15">
        <f t="shared" ref="I12:I13" si="1">F12/D12*100</f>
        <v>23.322091062394605</v>
      </c>
    </row>
    <row r="13" spans="1:9" ht="30" x14ac:dyDescent="0.25">
      <c r="A13" s="12" t="s">
        <v>19</v>
      </c>
      <c r="B13" s="15">
        <v>1398</v>
      </c>
      <c r="C13" s="15">
        <f>B13*100/B7</f>
        <v>1.2447135289142144</v>
      </c>
      <c r="D13" s="15">
        <v>5930</v>
      </c>
      <c r="E13" s="15">
        <f>D13*100/D7</f>
        <v>0.66306694739855243</v>
      </c>
      <c r="F13" s="15">
        <v>1383</v>
      </c>
      <c r="G13" s="15">
        <f>F13*100/F7</f>
        <v>1.1335879739676398</v>
      </c>
      <c r="H13" s="15">
        <f t="shared" si="0"/>
        <v>-1.0729613733905552</v>
      </c>
      <c r="I13" s="15">
        <f t="shared" si="1"/>
        <v>23.322091062394605</v>
      </c>
    </row>
    <row r="14" spans="1:9" ht="30" x14ac:dyDescent="0.25">
      <c r="A14" s="12" t="s">
        <v>21</v>
      </c>
      <c r="B14" s="15">
        <v>1907</v>
      </c>
      <c r="C14" s="15">
        <f>B14*100/B7</f>
        <v>1.6979032186261853</v>
      </c>
      <c r="D14" s="15">
        <v>84800</v>
      </c>
      <c r="E14" s="15">
        <f>D14*100/D7</f>
        <v>9.4819691634733978</v>
      </c>
      <c r="F14" s="15">
        <v>5787</v>
      </c>
      <c r="G14" s="15">
        <f>F14*100/F7</f>
        <v>4.7433648628711005</v>
      </c>
      <c r="H14" s="15">
        <f t="shared" si="0"/>
        <v>203.4609334032512</v>
      </c>
      <c r="I14" s="15">
        <f t="shared" ref="I14:I32" si="2">F14/D14*100</f>
        <v>6.8242924528301883</v>
      </c>
    </row>
    <row r="15" spans="1:9" s="1" customFormat="1" ht="15" x14ac:dyDescent="0.25">
      <c r="A15" s="12" t="s">
        <v>86</v>
      </c>
      <c r="B15" s="15">
        <v>1543</v>
      </c>
      <c r="C15" s="15">
        <f>B15*100/B7</f>
        <v>1.3738147175355029</v>
      </c>
      <c r="D15" s="15">
        <v>1700</v>
      </c>
      <c r="E15" s="15">
        <f>D15*100/D7</f>
        <v>0.1900866459658582</v>
      </c>
      <c r="F15" s="15">
        <v>1189</v>
      </c>
      <c r="G15" s="15">
        <f>F15*100/F7</f>
        <v>0.97457418730840473</v>
      </c>
      <c r="H15" s="15">
        <f t="shared" si="0"/>
        <v>-22.942320155541154</v>
      </c>
      <c r="I15" s="15">
        <f t="shared" si="2"/>
        <v>69.941176470588246</v>
      </c>
    </row>
    <row r="16" spans="1:9" ht="15" x14ac:dyDescent="0.25">
      <c r="A16" s="12" t="s">
        <v>22</v>
      </c>
      <c r="B16" s="15">
        <v>0</v>
      </c>
      <c r="C16" s="15">
        <f>B16*100/B7</f>
        <v>0</v>
      </c>
      <c r="D16" s="15">
        <v>81400</v>
      </c>
      <c r="E16" s="15">
        <f>D16*100/D7</f>
        <v>9.1017958715416807</v>
      </c>
      <c r="F16" s="15">
        <v>4193</v>
      </c>
      <c r="G16" s="15">
        <f>F16*100/F7</f>
        <v>3.4368289044441895</v>
      </c>
      <c r="H16" s="15" t="e">
        <f t="shared" si="0"/>
        <v>#DIV/0!</v>
      </c>
      <c r="I16" s="15">
        <f t="shared" si="2"/>
        <v>5.1511056511056506</v>
      </c>
    </row>
    <row r="17" spans="1:9" ht="15" x14ac:dyDescent="0.25">
      <c r="A17" s="12" t="s">
        <v>87</v>
      </c>
      <c r="B17" s="15">
        <v>364</v>
      </c>
      <c r="C17" s="15">
        <f>B17*100/B7</f>
        <v>0.32408850109068243</v>
      </c>
      <c r="D17" s="15">
        <v>1700</v>
      </c>
      <c r="E17" s="15">
        <v>0</v>
      </c>
      <c r="F17" s="15">
        <v>405</v>
      </c>
      <c r="G17" s="15">
        <v>0</v>
      </c>
      <c r="H17" s="15">
        <f t="shared" si="0"/>
        <v>11.263736263736263</v>
      </c>
      <c r="I17" s="15">
        <f t="shared" si="2"/>
        <v>23.823529411764703</v>
      </c>
    </row>
    <row r="18" spans="1:9" ht="15" x14ac:dyDescent="0.25">
      <c r="A18" s="12" t="s">
        <v>24</v>
      </c>
      <c r="B18" s="15">
        <v>577</v>
      </c>
      <c r="C18" s="15">
        <f>B18*100/B7</f>
        <v>0.51373369541023017</v>
      </c>
      <c r="D18" s="15">
        <v>5166</v>
      </c>
      <c r="E18" s="15">
        <f>D18*100/D7</f>
        <v>0.57763977238801378</v>
      </c>
      <c r="F18" s="15">
        <v>390</v>
      </c>
      <c r="G18" s="15">
        <f>F18*100/F7</f>
        <v>0.31966689070670973</v>
      </c>
      <c r="H18" s="15">
        <f t="shared" si="0"/>
        <v>-32.40901213171577</v>
      </c>
      <c r="I18" s="15">
        <f t="shared" si="2"/>
        <v>7.5493612078977934</v>
      </c>
    </row>
    <row r="19" spans="1:9" ht="15" x14ac:dyDescent="0.25">
      <c r="A19" s="12" t="s">
        <v>88</v>
      </c>
      <c r="B19" s="15">
        <v>167</v>
      </c>
      <c r="C19" s="15">
        <f>B19*100/B7</f>
        <v>0.1486889551707252</v>
      </c>
      <c r="D19" s="15">
        <v>3305</v>
      </c>
      <c r="E19" s="15">
        <f>D19*100/D7</f>
        <v>0.36955080289244785</v>
      </c>
      <c r="F19" s="15">
        <v>224</v>
      </c>
      <c r="G19" s="15">
        <f>F19*100/F7</f>
        <v>0.18360354748282814</v>
      </c>
      <c r="H19" s="15">
        <f t="shared" si="0"/>
        <v>34.131736526946099</v>
      </c>
      <c r="I19" s="15">
        <f t="shared" si="2"/>
        <v>6.7776096822995457</v>
      </c>
    </row>
    <row r="20" spans="1:9" ht="15" x14ac:dyDescent="0.25">
      <c r="A20" s="12" t="s">
        <v>89</v>
      </c>
      <c r="B20" s="15">
        <v>308</v>
      </c>
      <c r="C20" s="15">
        <f>B20*100/B7</f>
        <v>0.27422873169211592</v>
      </c>
      <c r="D20" s="15">
        <v>1085</v>
      </c>
      <c r="E20" s="15">
        <f>D20*100/D7</f>
        <v>0.12132000639585656</v>
      </c>
      <c r="F20" s="15">
        <v>130</v>
      </c>
      <c r="G20" s="15">
        <f>F20*100/F7</f>
        <v>0.10655563023556991</v>
      </c>
      <c r="H20" s="15">
        <f t="shared" si="0"/>
        <v>-57.792207792207797</v>
      </c>
      <c r="I20" s="15">
        <f t="shared" si="2"/>
        <v>11.981566820276496</v>
      </c>
    </row>
    <row r="21" spans="1:9" ht="15" x14ac:dyDescent="0.25">
      <c r="A21" s="12" t="s">
        <v>90</v>
      </c>
      <c r="B21" s="15">
        <v>102</v>
      </c>
      <c r="C21" s="15">
        <f>B21*100/B7</f>
        <v>9.081600854738904E-2</v>
      </c>
      <c r="D21" s="15">
        <v>776</v>
      </c>
      <c r="E21" s="15">
        <f>D21*100/D7</f>
        <v>8.6768963099709384E-2</v>
      </c>
      <c r="F21" s="15">
        <v>36</v>
      </c>
      <c r="G21" s="15">
        <f>F21*100/F7</f>
        <v>2.9507712988311667E-2</v>
      </c>
      <c r="H21" s="15">
        <f>F21/B21*100-10</f>
        <v>25.294117647058826</v>
      </c>
      <c r="I21" s="15">
        <f t="shared" si="2"/>
        <v>4.6391752577319592</v>
      </c>
    </row>
    <row r="22" spans="1:9" ht="15" x14ac:dyDescent="0.25">
      <c r="A22" s="12" t="s">
        <v>25</v>
      </c>
      <c r="B22" s="15">
        <v>760</v>
      </c>
      <c r="C22" s="15">
        <f>B22*100/B7</f>
        <v>0.67666829898054581</v>
      </c>
      <c r="D22" s="15">
        <v>3010</v>
      </c>
      <c r="E22" s="15">
        <f>D22*100/D7</f>
        <v>0.33656517903366656</v>
      </c>
      <c r="F22" s="15">
        <v>641</v>
      </c>
      <c r="G22" s="15">
        <f>F22*100/F7</f>
        <v>0.52540122293077163</v>
      </c>
      <c r="H22" s="15">
        <f>F22/B22*100-100</f>
        <v>-15.65789473684211</v>
      </c>
      <c r="I22" s="15">
        <f t="shared" si="2"/>
        <v>21.295681063122924</v>
      </c>
    </row>
    <row r="23" spans="1:9" s="1" customFormat="1" ht="60" x14ac:dyDescent="0.25">
      <c r="A23" s="12" t="s">
        <v>91</v>
      </c>
      <c r="B23" s="15">
        <v>2589</v>
      </c>
      <c r="C23" s="15">
        <f>B23*100/B7</f>
        <v>2.3051239816587277</v>
      </c>
      <c r="D23" s="15">
        <v>12956</v>
      </c>
      <c r="E23" s="15">
        <f>D23*100/D7</f>
        <v>1.4486838736080345</v>
      </c>
      <c r="F23" s="15">
        <v>2820</v>
      </c>
      <c r="G23" s="15">
        <f>F23*100/F7</f>
        <v>2.3114375174177471</v>
      </c>
      <c r="H23" s="15">
        <f>F23/B23*100-100</f>
        <v>8.9223638470451903</v>
      </c>
      <c r="I23" s="15">
        <f t="shared" si="2"/>
        <v>21.765977153442421</v>
      </c>
    </row>
    <row r="24" spans="1:9" s="1" customFormat="1" ht="30" x14ac:dyDescent="0.25">
      <c r="A24" s="12" t="s">
        <v>92</v>
      </c>
      <c r="B24" s="15">
        <v>1051</v>
      </c>
      <c r="C24" s="15">
        <f>B24*100/B7</f>
        <v>0.9357610292480969</v>
      </c>
      <c r="D24" s="15">
        <v>4784</v>
      </c>
      <c r="E24" s="15">
        <f>D24*100/D7</f>
        <v>0.53492618488274446</v>
      </c>
      <c r="F24" s="15">
        <v>1020</v>
      </c>
      <c r="G24" s="15">
        <f>F24*100/F7</f>
        <v>0.83605186800216391</v>
      </c>
      <c r="H24" s="15">
        <f>F24/B24*100-100</f>
        <v>-2.9495718363463368</v>
      </c>
      <c r="I24" s="15">
        <f t="shared" si="2"/>
        <v>21.321070234113712</v>
      </c>
    </row>
    <row r="25" spans="1:9" s="1" customFormat="1" ht="15" x14ac:dyDescent="0.25">
      <c r="A25" s="12" t="s">
        <v>93</v>
      </c>
      <c r="B25" s="15">
        <v>1103</v>
      </c>
      <c r="C25" s="15">
        <f>B25*100/B7</f>
        <v>0.98205938654676583</v>
      </c>
      <c r="D25" s="15">
        <v>4824</v>
      </c>
      <c r="E25" s="15">
        <f>D25*100/D7</f>
        <v>0.53939881184664706</v>
      </c>
      <c r="F25" s="15">
        <v>1320</v>
      </c>
      <c r="G25" s="15">
        <f>F25*100/F7</f>
        <v>1.0819494762380946</v>
      </c>
      <c r="H25" s="15">
        <f>F25/B25*100-100</f>
        <v>19.673617407071632</v>
      </c>
      <c r="I25" s="15">
        <f t="shared" si="2"/>
        <v>27.363184079601986</v>
      </c>
    </row>
    <row r="26" spans="1:9" s="1" customFormat="1" ht="30" x14ac:dyDescent="0.25">
      <c r="A26" s="12" t="s">
        <v>94</v>
      </c>
      <c r="B26" s="15">
        <v>0</v>
      </c>
      <c r="C26" s="15">
        <v>0</v>
      </c>
      <c r="D26" s="15">
        <v>12</v>
      </c>
      <c r="E26" s="15">
        <v>0</v>
      </c>
      <c r="F26" s="15">
        <v>16</v>
      </c>
      <c r="G26" s="15">
        <v>0</v>
      </c>
      <c r="H26" s="15" t="s">
        <v>96</v>
      </c>
      <c r="I26" s="15">
        <f t="shared" si="2"/>
        <v>133.33333333333331</v>
      </c>
    </row>
    <row r="27" spans="1:9" s="1" customFormat="1" ht="30" x14ac:dyDescent="0.25">
      <c r="A27" s="12" t="s">
        <v>95</v>
      </c>
      <c r="B27" s="15">
        <v>435</v>
      </c>
      <c r="C27" s="15">
        <f>B27*100/B7</f>
        <v>0.387303565863865</v>
      </c>
      <c r="D27" s="15">
        <v>3336</v>
      </c>
      <c r="E27" s="15">
        <f>D27*100/D7</f>
        <v>0.37301708878947232</v>
      </c>
      <c r="F27" s="15">
        <v>464</v>
      </c>
      <c r="G27" s="15">
        <f>F27*100/F7</f>
        <v>0.3803216340715726</v>
      </c>
      <c r="H27" s="15">
        <f t="shared" ref="H27:H32" si="3">F27/B27*100-100</f>
        <v>6.6666666666666714</v>
      </c>
      <c r="I27" s="15">
        <f t="shared" si="2"/>
        <v>13.908872901678656</v>
      </c>
    </row>
    <row r="28" spans="1:9" ht="30" x14ac:dyDescent="0.25">
      <c r="A28" s="12" t="s">
        <v>26</v>
      </c>
      <c r="B28" s="15">
        <v>454</v>
      </c>
      <c r="C28" s="15">
        <f>B28*100/B7</f>
        <v>0.40422027333837868</v>
      </c>
      <c r="D28" s="15">
        <v>560</v>
      </c>
      <c r="E28" s="15">
        <f>D28*100/D7</f>
        <v>6.2616777494635636E-2</v>
      </c>
      <c r="F28" s="15">
        <v>833</v>
      </c>
      <c r="G28" s="15">
        <f>F28*100/F7</f>
        <v>0.68277569220176715</v>
      </c>
      <c r="H28" s="15">
        <f t="shared" si="3"/>
        <v>83.480176211453738</v>
      </c>
      <c r="I28" s="15">
        <f t="shared" si="2"/>
        <v>148.75</v>
      </c>
    </row>
    <row r="29" spans="1:9" ht="30" x14ac:dyDescent="0.25">
      <c r="A29" s="12" t="s">
        <v>27</v>
      </c>
      <c r="B29" s="15">
        <v>454</v>
      </c>
      <c r="C29" s="15">
        <f>B29*100/B8</f>
        <v>0.82807427133112033</v>
      </c>
      <c r="D29" s="15">
        <v>560</v>
      </c>
      <c r="E29" s="15">
        <v>0</v>
      </c>
      <c r="F29" s="15">
        <v>833</v>
      </c>
      <c r="G29" s="15">
        <v>0</v>
      </c>
      <c r="H29" s="15">
        <f t="shared" si="3"/>
        <v>83.480176211453738</v>
      </c>
      <c r="I29" s="15">
        <f t="shared" si="2"/>
        <v>148.75</v>
      </c>
    </row>
    <row r="30" spans="1:9" ht="60" x14ac:dyDescent="0.25">
      <c r="A30" s="12" t="s">
        <v>28</v>
      </c>
      <c r="B30" s="15">
        <v>1406</v>
      </c>
      <c r="C30" s="15">
        <f>B30*100/B9</f>
        <v>3.1025884325970385</v>
      </c>
      <c r="D30" s="15">
        <v>8250</v>
      </c>
      <c r="E30" s="15">
        <f>D30*100/D7</f>
        <v>0.92247931130490013</v>
      </c>
      <c r="F30" s="15">
        <v>1808</v>
      </c>
      <c r="G30" s="15">
        <f>F30*100/F7</f>
        <v>1.4819429189685416</v>
      </c>
      <c r="H30" s="15">
        <f t="shared" si="3"/>
        <v>28.591749644381224</v>
      </c>
      <c r="I30" s="15">
        <f t="shared" si="2"/>
        <v>21.915151515151514</v>
      </c>
    </row>
    <row r="31" spans="1:9" ht="45" x14ac:dyDescent="0.25">
      <c r="A31" s="12" t="s">
        <v>29</v>
      </c>
      <c r="B31" s="15">
        <v>160</v>
      </c>
      <c r="C31" s="15">
        <f>B31*100/B10</f>
        <v>0.35306838493280668</v>
      </c>
      <c r="D31" s="15">
        <v>271</v>
      </c>
      <c r="E31" s="15">
        <f>D31*100/D7</f>
        <v>3.0302047680439748E-2</v>
      </c>
      <c r="F31" s="15">
        <v>106</v>
      </c>
      <c r="G31" s="15">
        <f>F31*100/F7</f>
        <v>8.6883821576695469E-2</v>
      </c>
      <c r="H31" s="15">
        <f t="shared" si="3"/>
        <v>-33.75</v>
      </c>
      <c r="I31" s="15">
        <f t="shared" si="2"/>
        <v>39.114391143911433</v>
      </c>
    </row>
    <row r="32" spans="1:9" ht="30" x14ac:dyDescent="0.25">
      <c r="A32" s="12" t="s">
        <v>30</v>
      </c>
      <c r="B32" s="15">
        <v>288</v>
      </c>
      <c r="C32" s="15">
        <f>B32*100/B7</f>
        <v>0.25642167119262788</v>
      </c>
      <c r="D32" s="15">
        <v>391</v>
      </c>
      <c r="E32" s="15">
        <f>D32*100/D7</f>
        <v>4.3719928572147383E-2</v>
      </c>
      <c r="F32" s="15">
        <v>101</v>
      </c>
      <c r="G32" s="15">
        <f>F32*100/F7</f>
        <v>8.2785528106096615E-2</v>
      </c>
      <c r="H32" s="15">
        <f t="shared" si="3"/>
        <v>-64.930555555555557</v>
      </c>
      <c r="I32" s="15">
        <f t="shared" si="2"/>
        <v>25.831202046035806</v>
      </c>
    </row>
    <row r="33" spans="1:9" ht="15" x14ac:dyDescent="0.25">
      <c r="A33" s="12" t="s">
        <v>31</v>
      </c>
      <c r="B33" s="15">
        <v>-29</v>
      </c>
      <c r="C33" s="15">
        <v>0</v>
      </c>
      <c r="D33" s="15">
        <v>0</v>
      </c>
      <c r="E33" s="15">
        <v>0</v>
      </c>
      <c r="F33" s="15">
        <v>2</v>
      </c>
      <c r="G33" s="15" t="s">
        <v>20</v>
      </c>
      <c r="H33" s="15"/>
      <c r="I33" s="15"/>
    </row>
    <row r="34" spans="1:9" ht="15" x14ac:dyDescent="0.25">
      <c r="A34" s="12" t="s">
        <v>32</v>
      </c>
      <c r="B34" s="15">
        <v>57489</v>
      </c>
      <c r="C34" s="15">
        <f>B34*100/B7</f>
        <v>51.185505052753413</v>
      </c>
      <c r="D34" s="15">
        <v>576043</v>
      </c>
      <c r="E34" s="15">
        <f>D34*100/D7</f>
        <v>64.410636354182856</v>
      </c>
      <c r="F34" s="15">
        <v>66454</v>
      </c>
      <c r="G34" s="15">
        <f>F34*100/F7</f>
        <v>54.469598859035095</v>
      </c>
      <c r="H34" s="15">
        <f t="shared" ref="H34:H38" si="4">F34/B34*100-100</f>
        <v>15.594287602845753</v>
      </c>
      <c r="I34" s="15">
        <f t="shared" ref="I34:I39" si="5">F34/D34*100</f>
        <v>11.536291561567452</v>
      </c>
    </row>
    <row r="35" spans="1:9" ht="60" x14ac:dyDescent="0.25">
      <c r="A35" s="12" t="s">
        <v>33</v>
      </c>
      <c r="B35" s="15">
        <v>57725</v>
      </c>
      <c r="C35" s="15">
        <f>B35*100/B7</f>
        <v>51.395628366647372</v>
      </c>
      <c r="D35" s="15">
        <v>578881</v>
      </c>
      <c r="E35" s="15">
        <f>D35*100/D7</f>
        <v>64.727969237271736</v>
      </c>
      <c r="F35" s="15">
        <v>67164</v>
      </c>
      <c r="G35" s="15">
        <f>F35*100/F7</f>
        <v>55.051556531860136</v>
      </c>
      <c r="H35" s="15">
        <f t="shared" si="4"/>
        <v>16.351667388479868</v>
      </c>
      <c r="I35" s="15">
        <f t="shared" si="5"/>
        <v>11.602384600634673</v>
      </c>
    </row>
    <row r="36" spans="1:9" ht="45" x14ac:dyDescent="0.25">
      <c r="A36" s="12" t="s">
        <v>34</v>
      </c>
      <c r="B36" s="15">
        <v>2841</v>
      </c>
      <c r="C36" s="15">
        <f>B36*100/B7</f>
        <v>2.5294929439522771</v>
      </c>
      <c r="D36" s="15">
        <v>5123</v>
      </c>
      <c r="E36" s="15">
        <f>D36*100/D7</f>
        <v>0.57283169840181858</v>
      </c>
      <c r="F36" s="15">
        <v>1281</v>
      </c>
      <c r="G36" s="15">
        <f>F36*100/F7</f>
        <v>1.0499827871674234</v>
      </c>
      <c r="H36" s="15">
        <f t="shared" si="4"/>
        <v>-54.910242872228089</v>
      </c>
      <c r="I36" s="15">
        <f t="shared" si="5"/>
        <v>25.004879953152447</v>
      </c>
    </row>
    <row r="37" spans="1:9" ht="45" x14ac:dyDescent="0.25">
      <c r="A37" s="12" t="s">
        <v>35</v>
      </c>
      <c r="B37" s="15">
        <v>12313</v>
      </c>
      <c r="C37" s="15">
        <f>B37*100/B7</f>
        <v>10.962916796509816</v>
      </c>
      <c r="D37" s="15">
        <v>261619</v>
      </c>
      <c r="E37" s="15">
        <f>D37*100/D7</f>
        <v>29.253104841730504</v>
      </c>
      <c r="F37" s="15">
        <v>3466</v>
      </c>
      <c r="G37" s="15">
        <f>F37*100/F7</f>
        <v>2.8409370338191176</v>
      </c>
      <c r="H37" s="15">
        <f t="shared" si="4"/>
        <v>-71.850889303987657</v>
      </c>
      <c r="I37" s="15">
        <f t="shared" si="5"/>
        <v>1.3248273252324945</v>
      </c>
    </row>
    <row r="38" spans="1:9" ht="45" x14ac:dyDescent="0.25">
      <c r="A38" s="12" t="s">
        <v>36</v>
      </c>
      <c r="B38" s="15">
        <v>42571</v>
      </c>
      <c r="C38" s="15">
        <v>7</v>
      </c>
      <c r="D38" s="15">
        <v>252759</v>
      </c>
      <c r="E38" s="15">
        <f>D38*100/D7</f>
        <v>28.262417969226089</v>
      </c>
      <c r="F38" s="15">
        <v>56031</v>
      </c>
      <c r="G38" s="15">
        <f>F38*100/F7</f>
        <v>45.926296290224748</v>
      </c>
      <c r="H38" s="15">
        <f t="shared" si="4"/>
        <v>31.617767964107031</v>
      </c>
      <c r="I38" s="15">
        <f t="shared" si="5"/>
        <v>22.167756637745835</v>
      </c>
    </row>
    <row r="39" spans="1:9" ht="15" x14ac:dyDescent="0.25">
      <c r="A39" s="12" t="s">
        <v>37</v>
      </c>
      <c r="B39" s="15">
        <v>0</v>
      </c>
      <c r="C39" s="15">
        <f>B39*100/B7</f>
        <v>0</v>
      </c>
      <c r="D39" s="15">
        <v>59380</v>
      </c>
      <c r="E39" s="15">
        <f>D39*100/D7</f>
        <v>6.6396147279133295</v>
      </c>
      <c r="F39" s="15">
        <v>6386</v>
      </c>
      <c r="G39" s="15">
        <f>F39*100/F7</f>
        <v>5.2343404206488415</v>
      </c>
      <c r="H39" s="15"/>
      <c r="I39" s="15">
        <f t="shared" si="5"/>
        <v>10.754462782081509</v>
      </c>
    </row>
    <row r="40" spans="1:9" ht="45" x14ac:dyDescent="0.25">
      <c r="A40" s="12" t="s">
        <v>98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/>
      <c r="I40" s="15"/>
    </row>
    <row r="41" spans="1:9" ht="30" x14ac:dyDescent="0.25">
      <c r="A41" s="12" t="s">
        <v>38</v>
      </c>
      <c r="B41" s="15">
        <v>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/>
    </row>
    <row r="42" spans="1:9" ht="60" x14ac:dyDescent="0.25">
      <c r="A42" s="12" t="s">
        <v>39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4"/>
      <c r="I42" s="14"/>
    </row>
    <row r="43" spans="1:9" ht="30" x14ac:dyDescent="0.25">
      <c r="A43" s="12" t="s">
        <v>40</v>
      </c>
      <c r="B43" s="15">
        <v>-240</v>
      </c>
      <c r="C43" s="15" t="s">
        <v>20</v>
      </c>
      <c r="D43" s="15">
        <v>-2838</v>
      </c>
      <c r="E43" s="15" t="s">
        <v>20</v>
      </c>
      <c r="F43" s="15">
        <v>-710</v>
      </c>
      <c r="G43" s="15" t="s">
        <v>20</v>
      </c>
      <c r="H43" s="14" t="s">
        <v>97</v>
      </c>
      <c r="I43" s="14">
        <v>25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1" workbookViewId="0">
      <selection activeCell="D58" sqref="D58"/>
    </sheetView>
  </sheetViews>
  <sheetFormatPr defaultRowHeight="12.75" x14ac:dyDescent="0.2"/>
  <cols>
    <col min="1" max="1" width="38.42578125" style="31" customWidth="1"/>
    <col min="2" max="2" width="14.5703125" style="32" customWidth="1"/>
    <col min="3" max="3" width="12.140625" style="19" customWidth="1"/>
    <col min="4" max="4" width="17.28515625" style="19" customWidth="1"/>
    <col min="5" max="5" width="13.7109375" style="19" customWidth="1"/>
    <col min="6" max="6" width="16.5703125" style="19" customWidth="1"/>
    <col min="7" max="7" width="13.42578125" style="19" customWidth="1"/>
    <col min="8" max="8" width="14.7109375" style="19" customWidth="1"/>
    <col min="9" max="9" width="14" style="19" customWidth="1"/>
    <col min="10" max="16384" width="9.140625" style="19"/>
  </cols>
  <sheetData>
    <row r="1" spans="1:9" ht="14.25" x14ac:dyDescent="0.2">
      <c r="A1" s="42" t="s">
        <v>115</v>
      </c>
      <c r="B1" s="42"/>
      <c r="C1" s="42"/>
      <c r="D1" s="42"/>
      <c r="E1" s="42"/>
      <c r="F1" s="42"/>
      <c r="G1" s="42"/>
      <c r="H1" s="42"/>
      <c r="I1" s="42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102</v>
      </c>
    </row>
    <row r="3" spans="1:9" ht="68.25" customHeight="1" x14ac:dyDescent="0.2">
      <c r="A3" s="24" t="s">
        <v>0</v>
      </c>
      <c r="B3" s="25" t="s">
        <v>103</v>
      </c>
      <c r="C3" s="24" t="s">
        <v>104</v>
      </c>
      <c r="D3" s="24" t="s">
        <v>105</v>
      </c>
      <c r="E3" s="24" t="s">
        <v>106</v>
      </c>
      <c r="F3" s="24" t="s">
        <v>101</v>
      </c>
      <c r="G3" s="24" t="s">
        <v>106</v>
      </c>
      <c r="H3" s="24" t="s">
        <v>3</v>
      </c>
      <c r="I3" s="24" t="s">
        <v>107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4.25" x14ac:dyDescent="0.2">
      <c r="A5" s="29" t="s">
        <v>108</v>
      </c>
      <c r="B5" s="34">
        <f>B6+B15+B19+B24+B29+B31+B37+B40+B45+B49+B51</f>
        <v>129642.25226999998</v>
      </c>
      <c r="C5" s="35">
        <v>100</v>
      </c>
      <c r="D5" s="34">
        <f>D6+D15+D17+D19+D24+D29+D31+D37+D40+D45+D49+D51</f>
        <v>813240.72863999999</v>
      </c>
      <c r="E5" s="35">
        <v>100</v>
      </c>
      <c r="F5" s="34">
        <f>F6+F15+F19+F24+F29+F31+F37+F40+F45+F49+F51</f>
        <v>131585.99072</v>
      </c>
      <c r="G5" s="37">
        <v>100</v>
      </c>
      <c r="H5" s="37">
        <f>F5/B5*100-100</f>
        <v>1.4993093809816571</v>
      </c>
      <c r="I5" s="37">
        <f>F5/D5*100</f>
        <v>16.180447693520478</v>
      </c>
    </row>
    <row r="6" spans="1:9" ht="30" x14ac:dyDescent="0.2">
      <c r="A6" s="30" t="s">
        <v>42</v>
      </c>
      <c r="B6" s="33">
        <f>SUM(B7:B14)</f>
        <v>15215.185390000001</v>
      </c>
      <c r="C6" s="36">
        <f>B6/B5*100</f>
        <v>11.736285912645231</v>
      </c>
      <c r="D6" s="33">
        <f>SUM(D7:D14)</f>
        <v>76986.954530000003</v>
      </c>
      <c r="E6" s="36">
        <f>D6/D5*100</f>
        <v>9.4666870237484222</v>
      </c>
      <c r="F6" s="33">
        <f>SUM(F7:F14)</f>
        <v>13055.298690000001</v>
      </c>
      <c r="G6" s="38">
        <f>F6/F5*100</f>
        <v>9.9214959119623831</v>
      </c>
      <c r="H6" s="38">
        <f t="shared" ref="H6:H54" si="0">F6/B6*100-100</f>
        <v>-14.19559896667154</v>
      </c>
      <c r="I6" s="38">
        <f t="shared" ref="I6:I54" si="1">F6/D6*100</f>
        <v>16.957806383823975</v>
      </c>
    </row>
    <row r="7" spans="1:9" ht="60" x14ac:dyDescent="0.2">
      <c r="A7" s="30" t="s">
        <v>109</v>
      </c>
      <c r="B7" s="33">
        <v>457.45852000000002</v>
      </c>
      <c r="C7" s="36"/>
      <c r="D7" s="33">
        <v>2273</v>
      </c>
      <c r="E7" s="36"/>
      <c r="F7" s="33">
        <v>334.10651000000001</v>
      </c>
      <c r="G7" s="38"/>
      <c r="H7" s="38">
        <f t="shared" si="0"/>
        <v>-26.964632771513365</v>
      </c>
      <c r="I7" s="38">
        <f t="shared" si="1"/>
        <v>14.698922569291687</v>
      </c>
    </row>
    <row r="8" spans="1:9" ht="75" x14ac:dyDescent="0.2">
      <c r="A8" s="30" t="s">
        <v>43</v>
      </c>
      <c r="B8" s="33">
        <v>340.97505999999998</v>
      </c>
      <c r="C8" s="36"/>
      <c r="D8" s="33">
        <v>2944.8</v>
      </c>
      <c r="E8" s="36"/>
      <c r="F8" s="33">
        <v>628.64658999999995</v>
      </c>
      <c r="G8" s="38"/>
      <c r="H8" s="38">
        <f t="shared" si="0"/>
        <v>84.367322935583587</v>
      </c>
      <c r="I8" s="38">
        <f t="shared" si="1"/>
        <v>21.347683713664761</v>
      </c>
    </row>
    <row r="9" spans="1:9" ht="90" x14ac:dyDescent="0.2">
      <c r="A9" s="30" t="s">
        <v>44</v>
      </c>
      <c r="B9" s="33">
        <v>7220.4999500000004</v>
      </c>
      <c r="C9" s="36"/>
      <c r="D9" s="33">
        <v>43169.120000000003</v>
      </c>
      <c r="E9" s="36"/>
      <c r="F9" s="33">
        <v>6892.4503000000004</v>
      </c>
      <c r="G9" s="38"/>
      <c r="H9" s="38">
        <f t="shared" si="0"/>
        <v>-4.5433093590700651</v>
      </c>
      <c r="I9" s="38">
        <f t="shared" si="1"/>
        <v>15.966158911740614</v>
      </c>
    </row>
    <row r="10" spans="1:9" ht="15" x14ac:dyDescent="0.2">
      <c r="A10" s="30" t="s">
        <v>45</v>
      </c>
      <c r="B10" s="33">
        <v>0</v>
      </c>
      <c r="C10" s="36"/>
      <c r="D10" s="33">
        <v>11.6</v>
      </c>
      <c r="E10" s="36"/>
      <c r="F10" s="33">
        <v>11.6</v>
      </c>
      <c r="G10" s="38">
        <f>F10/F5*100</f>
        <v>8.8155281094349017E-3</v>
      </c>
      <c r="H10" s="38" t="s">
        <v>23</v>
      </c>
      <c r="I10" s="38">
        <f t="shared" si="1"/>
        <v>100</v>
      </c>
    </row>
    <row r="11" spans="1:9" ht="60" x14ac:dyDescent="0.2">
      <c r="A11" s="30" t="s">
        <v>46</v>
      </c>
      <c r="B11" s="33">
        <v>3166.8382900000001</v>
      </c>
      <c r="C11" s="36"/>
      <c r="D11" s="33">
        <v>7077.3</v>
      </c>
      <c r="E11" s="36"/>
      <c r="F11" s="33">
        <v>1311.3865800000001</v>
      </c>
      <c r="G11" s="38"/>
      <c r="H11" s="38">
        <f t="shared" si="0"/>
        <v>-58.590036499779721</v>
      </c>
      <c r="I11" s="38">
        <f t="shared" si="1"/>
        <v>18.529475647492688</v>
      </c>
    </row>
    <row r="12" spans="1:9" ht="30" x14ac:dyDescent="0.2">
      <c r="A12" s="30" t="s">
        <v>47</v>
      </c>
      <c r="B12" s="33">
        <v>175</v>
      </c>
      <c r="C12" s="36"/>
      <c r="D12" s="33">
        <v>907.5</v>
      </c>
      <c r="E12" s="36"/>
      <c r="F12" s="33">
        <v>236.011</v>
      </c>
      <c r="G12" s="38"/>
      <c r="H12" s="38">
        <f t="shared" si="0"/>
        <v>34.863428571428557</v>
      </c>
      <c r="I12" s="38">
        <f t="shared" si="1"/>
        <v>26.006721763085398</v>
      </c>
    </row>
    <row r="13" spans="1:9" ht="15" x14ac:dyDescent="0.2">
      <c r="A13" s="30" t="s">
        <v>48</v>
      </c>
      <c r="B13" s="33">
        <v>0</v>
      </c>
      <c r="C13" s="36"/>
      <c r="D13" s="33">
        <v>522.5</v>
      </c>
      <c r="E13" s="36"/>
      <c r="F13" s="33">
        <v>0</v>
      </c>
      <c r="G13" s="38"/>
      <c r="H13" s="38" t="s">
        <v>23</v>
      </c>
      <c r="I13" s="38">
        <f t="shared" si="1"/>
        <v>0</v>
      </c>
    </row>
    <row r="14" spans="1:9" ht="15" x14ac:dyDescent="0.2">
      <c r="A14" s="30" t="s">
        <v>49</v>
      </c>
      <c r="B14" s="33">
        <v>3854.4135700000002</v>
      </c>
      <c r="C14" s="36"/>
      <c r="D14" s="33">
        <v>20081.134529999999</v>
      </c>
      <c r="E14" s="36"/>
      <c r="F14" s="33">
        <v>3641.09771</v>
      </c>
      <c r="G14" s="38"/>
      <c r="H14" s="38">
        <f t="shared" si="0"/>
        <v>-5.5343272361922544</v>
      </c>
      <c r="I14" s="38">
        <f t="shared" si="1"/>
        <v>18.131932259905039</v>
      </c>
    </row>
    <row r="15" spans="1:9" ht="15" x14ac:dyDescent="0.2">
      <c r="A15" s="30" t="s">
        <v>50</v>
      </c>
      <c r="B15" s="33">
        <f>SUM(B16)</f>
        <v>94.985839999999996</v>
      </c>
      <c r="C15" s="36">
        <f>B15/B5*C5</f>
        <v>7.326765644442626E-2</v>
      </c>
      <c r="D15" s="33">
        <f>SUM(D16)</f>
        <v>1149</v>
      </c>
      <c r="E15" s="36">
        <f>D15/D5*100</f>
        <v>0.14128657844295348</v>
      </c>
      <c r="F15" s="33">
        <f>SUM(F16)</f>
        <v>133.25424000000001</v>
      </c>
      <c r="G15" s="38">
        <f>F15/F5*100</f>
        <v>0.10126780158805039</v>
      </c>
      <c r="H15" s="38">
        <f t="shared" si="0"/>
        <v>40.288531427421191</v>
      </c>
      <c r="I15" s="38">
        <f t="shared" si="1"/>
        <v>11.597409921671019</v>
      </c>
    </row>
    <row r="16" spans="1:9" ht="30" x14ac:dyDescent="0.2">
      <c r="A16" s="30" t="s">
        <v>51</v>
      </c>
      <c r="B16" s="33">
        <v>94.985839999999996</v>
      </c>
      <c r="C16" s="36"/>
      <c r="D16" s="33">
        <v>1149</v>
      </c>
      <c r="E16" s="36"/>
      <c r="F16" s="33">
        <v>133.25424000000001</v>
      </c>
      <c r="G16" s="38"/>
      <c r="H16" s="38">
        <f t="shared" si="0"/>
        <v>40.288531427421191</v>
      </c>
      <c r="I16" s="38">
        <f t="shared" si="1"/>
        <v>11.597409921671019</v>
      </c>
    </row>
    <row r="17" spans="1:9" ht="45" x14ac:dyDescent="0.2">
      <c r="A17" s="30" t="s">
        <v>52</v>
      </c>
      <c r="B17" s="33">
        <f>SUM(B18)</f>
        <v>550</v>
      </c>
      <c r="C17" s="36">
        <f>B17/B5*C5</f>
        <v>0.42424440363357785</v>
      </c>
      <c r="D17" s="33">
        <f>SUM(D18)</f>
        <v>1333.1</v>
      </c>
      <c r="E17" s="36">
        <f>D17/D5*100</f>
        <v>0.16392440184708554</v>
      </c>
      <c r="F17" s="33">
        <f>SUM(F18)</f>
        <v>0</v>
      </c>
      <c r="G17" s="38">
        <f>F17/F5*100</f>
        <v>0</v>
      </c>
      <c r="H17" s="38">
        <f t="shared" si="0"/>
        <v>-100</v>
      </c>
      <c r="I17" s="38">
        <f t="shared" si="1"/>
        <v>0</v>
      </c>
    </row>
    <row r="18" spans="1:9" ht="63.75" customHeight="1" x14ac:dyDescent="0.2">
      <c r="A18" s="30" t="s">
        <v>110</v>
      </c>
      <c r="B18" s="33">
        <v>550</v>
      </c>
      <c r="C18" s="36"/>
      <c r="D18" s="33">
        <v>1333.1</v>
      </c>
      <c r="E18" s="36"/>
      <c r="F18" s="33">
        <v>0</v>
      </c>
      <c r="G18" s="38"/>
      <c r="H18" s="38">
        <f t="shared" si="0"/>
        <v>-100</v>
      </c>
      <c r="I18" s="38">
        <f t="shared" si="1"/>
        <v>0</v>
      </c>
    </row>
    <row r="19" spans="1:9" ht="15" x14ac:dyDescent="0.2">
      <c r="A19" s="30" t="s">
        <v>53</v>
      </c>
      <c r="B19" s="33">
        <f>SUM(B20:B23)</f>
        <v>4946.8555100000003</v>
      </c>
      <c r="C19" s="36">
        <f>B19/B5*100</f>
        <v>3.815774119457144</v>
      </c>
      <c r="D19" s="33">
        <f>SUM(D20:D23)</f>
        <v>21358.332820000003</v>
      </c>
      <c r="E19" s="36">
        <f>D19/D5*100</f>
        <v>2.6263235555993369</v>
      </c>
      <c r="F19" s="33">
        <f>SUM(F20:F23)</f>
        <v>3715.12039</v>
      </c>
      <c r="G19" s="38">
        <f>F19/F5*100</f>
        <v>2.8233403644810129</v>
      </c>
      <c r="H19" s="38">
        <f t="shared" si="0"/>
        <v>-24.899355105684094</v>
      </c>
      <c r="I19" s="38">
        <f t="shared" si="1"/>
        <v>17.394243367727423</v>
      </c>
    </row>
    <row r="20" spans="1:9" ht="15" x14ac:dyDescent="0.2">
      <c r="A20" s="30" t="s">
        <v>54</v>
      </c>
      <c r="B20" s="33">
        <v>111.52</v>
      </c>
      <c r="C20" s="36"/>
      <c r="D20" s="33">
        <v>1236.9000000000001</v>
      </c>
      <c r="E20" s="36"/>
      <c r="F20" s="33">
        <v>0</v>
      </c>
      <c r="G20" s="38"/>
      <c r="H20" s="38">
        <f t="shared" si="0"/>
        <v>-100</v>
      </c>
      <c r="I20" s="38">
        <f t="shared" si="1"/>
        <v>0</v>
      </c>
    </row>
    <row r="21" spans="1:9" ht="15" x14ac:dyDescent="0.2">
      <c r="A21" s="30" t="s">
        <v>55</v>
      </c>
      <c r="B21" s="33">
        <v>320.02906000000002</v>
      </c>
      <c r="C21" s="36"/>
      <c r="D21" s="33">
        <v>3100</v>
      </c>
      <c r="E21" s="36"/>
      <c r="F21" s="33">
        <v>235.94488000000001</v>
      </c>
      <c r="G21" s="38"/>
      <c r="H21" s="38">
        <f t="shared" si="0"/>
        <v>-26.273920249617333</v>
      </c>
      <c r="I21" s="38">
        <f t="shared" si="1"/>
        <v>7.6111251612903237</v>
      </c>
    </row>
    <row r="22" spans="1:9" ht="15" x14ac:dyDescent="0.2">
      <c r="A22" s="30" t="s">
        <v>56</v>
      </c>
      <c r="B22" s="33">
        <v>4348.1564500000004</v>
      </c>
      <c r="C22" s="36"/>
      <c r="D22" s="33">
        <v>13438.553</v>
      </c>
      <c r="E22" s="36"/>
      <c r="F22" s="33">
        <v>3479.17551</v>
      </c>
      <c r="G22" s="38"/>
      <c r="H22" s="38">
        <f t="shared" si="0"/>
        <v>-19.985043086478655</v>
      </c>
      <c r="I22" s="38">
        <f t="shared" si="1"/>
        <v>25.889509904823832</v>
      </c>
    </row>
    <row r="23" spans="1:9" ht="30" x14ac:dyDescent="0.2">
      <c r="A23" s="30" t="s">
        <v>57</v>
      </c>
      <c r="B23" s="33">
        <v>167.15</v>
      </c>
      <c r="C23" s="36"/>
      <c r="D23" s="33">
        <v>3582.8798200000001</v>
      </c>
      <c r="E23" s="36"/>
      <c r="F23" s="33">
        <v>0</v>
      </c>
      <c r="G23" s="38"/>
      <c r="H23" s="38">
        <f t="shared" si="0"/>
        <v>-100</v>
      </c>
      <c r="I23" s="38">
        <f t="shared" si="1"/>
        <v>0</v>
      </c>
    </row>
    <row r="24" spans="1:9" ht="30" x14ac:dyDescent="0.2">
      <c r="A24" s="30" t="s">
        <v>58</v>
      </c>
      <c r="B24" s="33">
        <f>SUM(B25:B28)</f>
        <v>8693.7043900000008</v>
      </c>
      <c r="C24" s="36">
        <f>B24/B5*100</f>
        <v>6.7059189714584884</v>
      </c>
      <c r="D24" s="33">
        <f>SUM(D25:D28)</f>
        <v>115039.50899999999</v>
      </c>
      <c r="E24" s="36">
        <f>D24/D5*100</f>
        <v>14.145812543400654</v>
      </c>
      <c r="F24" s="33">
        <f>SUM(F25:F28)</f>
        <v>4329.0591199999999</v>
      </c>
      <c r="G24" s="38">
        <f>F24/F5*100</f>
        <v>3.2899088241177168</v>
      </c>
      <c r="H24" s="38">
        <f t="shared" si="0"/>
        <v>-50.204666206737684</v>
      </c>
      <c r="I24" s="38">
        <f t="shared" si="1"/>
        <v>3.7631063950385948</v>
      </c>
    </row>
    <row r="25" spans="1:9" ht="15" x14ac:dyDescent="0.2">
      <c r="A25" s="30" t="s">
        <v>59</v>
      </c>
      <c r="B25" s="33">
        <v>37.5</v>
      </c>
      <c r="C25" s="36"/>
      <c r="D25" s="33">
        <v>75844.7</v>
      </c>
      <c r="E25" s="36"/>
      <c r="F25" s="33">
        <v>240</v>
      </c>
      <c r="G25" s="38"/>
      <c r="H25" s="38">
        <f t="shared" si="0"/>
        <v>540</v>
      </c>
      <c r="I25" s="38">
        <f t="shared" si="1"/>
        <v>0.3164360858438362</v>
      </c>
    </row>
    <row r="26" spans="1:9" ht="15" x14ac:dyDescent="0.2">
      <c r="A26" s="30" t="s">
        <v>60</v>
      </c>
      <c r="B26" s="33">
        <v>5399.9202299999997</v>
      </c>
      <c r="C26" s="36"/>
      <c r="D26" s="33">
        <v>12662.34</v>
      </c>
      <c r="E26" s="36"/>
      <c r="F26" s="33">
        <v>339.59199999999998</v>
      </c>
      <c r="G26" s="38"/>
      <c r="H26" s="38">
        <f t="shared" si="0"/>
        <v>-93.711166359211205</v>
      </c>
      <c r="I26" s="38">
        <f t="shared" si="1"/>
        <v>2.6819055561610252</v>
      </c>
    </row>
    <row r="27" spans="1:9" ht="15" x14ac:dyDescent="0.2">
      <c r="A27" s="30" t="s">
        <v>61</v>
      </c>
      <c r="B27" s="33">
        <v>3078.8307500000001</v>
      </c>
      <c r="C27" s="36"/>
      <c r="D27" s="33">
        <v>23110.069</v>
      </c>
      <c r="E27" s="36"/>
      <c r="F27" s="33">
        <v>3446.39948</v>
      </c>
      <c r="G27" s="38"/>
      <c r="H27" s="38">
        <f t="shared" si="0"/>
        <v>11.938581878851238</v>
      </c>
      <c r="I27" s="38">
        <f t="shared" si="1"/>
        <v>14.912977888555851</v>
      </c>
    </row>
    <row r="28" spans="1:9" ht="30" x14ac:dyDescent="0.2">
      <c r="A28" s="30" t="s">
        <v>62</v>
      </c>
      <c r="B28" s="33">
        <v>177.45340999999999</v>
      </c>
      <c r="C28" s="36"/>
      <c r="D28" s="33">
        <v>3422.4</v>
      </c>
      <c r="E28" s="36"/>
      <c r="F28" s="33">
        <v>303.06763999999998</v>
      </c>
      <c r="G28" s="38"/>
      <c r="H28" s="38">
        <f t="shared" si="0"/>
        <v>70.787160415795881</v>
      </c>
      <c r="I28" s="38">
        <f t="shared" si="1"/>
        <v>8.8554125759700781</v>
      </c>
    </row>
    <row r="29" spans="1:9" ht="15" x14ac:dyDescent="0.2">
      <c r="A29" s="30" t="s">
        <v>121</v>
      </c>
      <c r="B29" s="33">
        <v>0</v>
      </c>
      <c r="C29" s="36">
        <f>B29/B5*100</f>
        <v>0</v>
      </c>
      <c r="D29" s="33">
        <f>SUM(D30)</f>
        <v>2022</v>
      </c>
      <c r="E29" s="36"/>
      <c r="F29" s="33">
        <f>SUM(F30)</f>
        <v>0</v>
      </c>
      <c r="G29" s="38"/>
      <c r="H29" s="38" t="s">
        <v>23</v>
      </c>
      <c r="I29" s="38">
        <f t="shared" si="1"/>
        <v>0</v>
      </c>
    </row>
    <row r="30" spans="1:9" ht="30" x14ac:dyDescent="0.2">
      <c r="A30" s="30" t="s">
        <v>122</v>
      </c>
      <c r="B30" s="33">
        <v>0</v>
      </c>
      <c r="C30" s="36"/>
      <c r="D30" s="33">
        <v>2022</v>
      </c>
      <c r="E30" s="36"/>
      <c r="F30" s="33">
        <v>0</v>
      </c>
      <c r="G30" s="38"/>
      <c r="H30" s="38" t="s">
        <v>23</v>
      </c>
      <c r="I30" s="38">
        <f t="shared" si="1"/>
        <v>0</v>
      </c>
    </row>
    <row r="31" spans="1:9" ht="15" x14ac:dyDescent="0.2">
      <c r="A31" s="30" t="s">
        <v>63</v>
      </c>
      <c r="B31" s="33">
        <f>SUM(B32:B36)</f>
        <v>78569.237349999981</v>
      </c>
      <c r="C31" s="36">
        <v>60</v>
      </c>
      <c r="D31" s="33">
        <f>SUM(D32:D36)</f>
        <v>434365.17299999995</v>
      </c>
      <c r="E31" s="36">
        <f>D31/D5*100</f>
        <v>53.411635411620153</v>
      </c>
      <c r="F31" s="33">
        <f>SUM(F32:F36)</f>
        <v>83429.881300000008</v>
      </c>
      <c r="G31" s="38">
        <f>F31/F5*100</f>
        <v>63.403315841979932</v>
      </c>
      <c r="H31" s="38">
        <f t="shared" si="0"/>
        <v>6.1864466474931703</v>
      </c>
      <c r="I31" s="38">
        <f t="shared" si="1"/>
        <v>19.207313681200684</v>
      </c>
    </row>
    <row r="32" spans="1:9" ht="15" x14ac:dyDescent="0.2">
      <c r="A32" s="30" t="s">
        <v>64</v>
      </c>
      <c r="B32" s="33">
        <v>18456.85413</v>
      </c>
      <c r="C32" s="36"/>
      <c r="D32" s="33">
        <v>98302.9</v>
      </c>
      <c r="E32" s="36"/>
      <c r="F32" s="33">
        <v>20459.599999999999</v>
      </c>
      <c r="G32" s="38"/>
      <c r="H32" s="38">
        <f t="shared" si="0"/>
        <v>10.850960060115085</v>
      </c>
      <c r="I32" s="38">
        <f t="shared" si="1"/>
        <v>20.812814270993023</v>
      </c>
    </row>
    <row r="33" spans="1:9" ht="15" x14ac:dyDescent="0.2">
      <c r="A33" s="30" t="s">
        <v>65</v>
      </c>
      <c r="B33" s="33">
        <v>48517.820760000002</v>
      </c>
      <c r="C33" s="36"/>
      <c r="D33" s="33">
        <v>275838.77299999999</v>
      </c>
      <c r="E33" s="36"/>
      <c r="F33" s="33">
        <v>51635.517480000002</v>
      </c>
      <c r="G33" s="38"/>
      <c r="H33" s="38">
        <f t="shared" si="0"/>
        <v>6.425879545213121</v>
      </c>
      <c r="I33" s="38">
        <f t="shared" si="1"/>
        <v>18.719455904772317</v>
      </c>
    </row>
    <row r="34" spans="1:9" ht="15" x14ac:dyDescent="0.2">
      <c r="A34" s="30" t="s">
        <v>66</v>
      </c>
      <c r="B34" s="33">
        <v>6241.2385899999999</v>
      </c>
      <c r="C34" s="36"/>
      <c r="D34" s="33">
        <v>33481.9</v>
      </c>
      <c r="E34" s="36"/>
      <c r="F34" s="33">
        <v>6083.3176700000004</v>
      </c>
      <c r="G34" s="38"/>
      <c r="H34" s="38">
        <f t="shared" si="0"/>
        <v>-2.5302817337095149</v>
      </c>
      <c r="I34" s="38">
        <f t="shared" si="1"/>
        <v>18.168973893357308</v>
      </c>
    </row>
    <row r="35" spans="1:9" ht="15" x14ac:dyDescent="0.2">
      <c r="A35" s="30" t="s">
        <v>67</v>
      </c>
      <c r="B35" s="33">
        <v>0</v>
      </c>
      <c r="C35" s="36"/>
      <c r="D35" s="33">
        <v>360</v>
      </c>
      <c r="E35" s="36"/>
      <c r="F35" s="33">
        <v>0</v>
      </c>
      <c r="G35" s="38"/>
      <c r="H35" s="38" t="s">
        <v>23</v>
      </c>
      <c r="I35" s="38">
        <f t="shared" si="1"/>
        <v>0</v>
      </c>
    </row>
    <row r="36" spans="1:9" ht="15" x14ac:dyDescent="0.2">
      <c r="A36" s="30" t="s">
        <v>68</v>
      </c>
      <c r="B36" s="33">
        <v>5353.3238700000002</v>
      </c>
      <c r="C36" s="36"/>
      <c r="D36" s="33">
        <v>26381.599999999999</v>
      </c>
      <c r="E36" s="36"/>
      <c r="F36" s="33">
        <v>5251.4461499999998</v>
      </c>
      <c r="G36" s="38"/>
      <c r="H36" s="38">
        <f t="shared" si="0"/>
        <v>-1.9030740988962549</v>
      </c>
      <c r="I36" s="38">
        <f t="shared" si="1"/>
        <v>19.90571515753404</v>
      </c>
    </row>
    <row r="37" spans="1:9" ht="15" x14ac:dyDescent="0.2">
      <c r="A37" s="30" t="s">
        <v>69</v>
      </c>
      <c r="B37" s="33">
        <f>SUM(B38:B39)</f>
        <v>14098.13874</v>
      </c>
      <c r="C37" s="36">
        <f>B37/B5*100</f>
        <v>10.874648112899528</v>
      </c>
      <c r="D37" s="33">
        <f>SUM(D38:D39)</f>
        <v>78296.659289999996</v>
      </c>
      <c r="E37" s="36">
        <f>D37/D5*100</f>
        <v>9.627734634114697</v>
      </c>
      <c r="F37" s="33">
        <f>SUM(F38:F39)</f>
        <v>16049.364939999999</v>
      </c>
      <c r="G37" s="38">
        <f>F37/F5*100</f>
        <v>12.196864462685255</v>
      </c>
      <c r="H37" s="38">
        <f t="shared" si="0"/>
        <v>13.840310667846339</v>
      </c>
      <c r="I37" s="38">
        <f t="shared" si="1"/>
        <v>20.498147795240371</v>
      </c>
    </row>
    <row r="38" spans="1:9" ht="15" x14ac:dyDescent="0.2">
      <c r="A38" s="30" t="s">
        <v>70</v>
      </c>
      <c r="B38" s="33">
        <v>12200.76305</v>
      </c>
      <c r="C38" s="36"/>
      <c r="D38" s="33">
        <v>69536.659289999996</v>
      </c>
      <c r="E38" s="36"/>
      <c r="F38" s="33">
        <v>14114.49238</v>
      </c>
      <c r="G38" s="38"/>
      <c r="H38" s="38">
        <f t="shared" si="0"/>
        <v>15.685324943672271</v>
      </c>
      <c r="I38" s="38">
        <f t="shared" si="1"/>
        <v>20.297915551473427</v>
      </c>
    </row>
    <row r="39" spans="1:9" ht="30" x14ac:dyDescent="0.2">
      <c r="A39" s="30" t="s">
        <v>111</v>
      </c>
      <c r="B39" s="33">
        <v>1897.3756900000001</v>
      </c>
      <c r="C39" s="36"/>
      <c r="D39" s="33">
        <v>8760</v>
      </c>
      <c r="E39" s="36"/>
      <c r="F39" s="33">
        <v>1934.87256</v>
      </c>
      <c r="G39" s="38"/>
      <c r="H39" s="38">
        <f t="shared" si="0"/>
        <v>1.9762491001452673</v>
      </c>
      <c r="I39" s="38">
        <f t="shared" si="1"/>
        <v>22.087586301369864</v>
      </c>
    </row>
    <row r="40" spans="1:9" ht="15" x14ac:dyDescent="0.2">
      <c r="A40" s="30" t="s">
        <v>71</v>
      </c>
      <c r="B40" s="33">
        <f>SUM(B41:B44)</f>
        <v>3163.8376000000003</v>
      </c>
      <c r="C40" s="36">
        <f>B40/B5*100</f>
        <v>2.4404370832827098</v>
      </c>
      <c r="D40" s="33">
        <f>SUM(D41:D44)</f>
        <v>22641.599999999999</v>
      </c>
      <c r="E40" s="36">
        <v>4</v>
      </c>
      <c r="F40" s="33">
        <f>SUM(F41:F44)</f>
        <v>3642.4838299999997</v>
      </c>
      <c r="G40" s="38">
        <f>F40/F5*100</f>
        <v>2.7681395337523358</v>
      </c>
      <c r="H40" s="38">
        <f t="shared" si="0"/>
        <v>15.128659890760488</v>
      </c>
      <c r="I40" s="38">
        <f t="shared" si="1"/>
        <v>16.08757256554307</v>
      </c>
    </row>
    <row r="41" spans="1:9" ht="15" x14ac:dyDescent="0.2">
      <c r="A41" s="30" t="s">
        <v>72</v>
      </c>
      <c r="B41" s="33">
        <v>951.65214000000003</v>
      </c>
      <c r="C41" s="36"/>
      <c r="D41" s="33">
        <v>3977.1</v>
      </c>
      <c r="E41" s="36"/>
      <c r="F41" s="33">
        <v>1014.54674</v>
      </c>
      <c r="G41" s="38"/>
      <c r="H41" s="38">
        <f t="shared" si="0"/>
        <v>6.608990549845231</v>
      </c>
      <c r="I41" s="38">
        <f t="shared" si="1"/>
        <v>25.509711598903724</v>
      </c>
    </row>
    <row r="42" spans="1:9" ht="15" x14ac:dyDescent="0.2">
      <c r="A42" s="30" t="s">
        <v>73</v>
      </c>
      <c r="B42" s="33">
        <v>1016.3878</v>
      </c>
      <c r="C42" s="36"/>
      <c r="D42" s="33">
        <v>8710.7000000000007</v>
      </c>
      <c r="E42" s="36"/>
      <c r="F42" s="33">
        <v>473.57844999999998</v>
      </c>
      <c r="G42" s="38"/>
      <c r="H42" s="38">
        <f t="shared" si="0"/>
        <v>-53.405732536340956</v>
      </c>
      <c r="I42" s="38">
        <f t="shared" si="1"/>
        <v>5.4367438896988753</v>
      </c>
    </row>
    <row r="43" spans="1:9" ht="15" x14ac:dyDescent="0.2">
      <c r="A43" s="30" t="s">
        <v>74</v>
      </c>
      <c r="B43" s="33">
        <v>984.14679999999998</v>
      </c>
      <c r="C43" s="36"/>
      <c r="D43" s="33">
        <v>8541.7999999999993</v>
      </c>
      <c r="E43" s="36"/>
      <c r="F43" s="33">
        <v>1934.83115</v>
      </c>
      <c r="G43" s="38"/>
      <c r="H43" s="38">
        <f t="shared" si="0"/>
        <v>96.599851770081443</v>
      </c>
      <c r="I43" s="38">
        <f t="shared" si="1"/>
        <v>22.651328174389473</v>
      </c>
    </row>
    <row r="44" spans="1:9" ht="30" x14ac:dyDescent="0.2">
      <c r="A44" s="30" t="s">
        <v>75</v>
      </c>
      <c r="B44" s="33">
        <v>211.65085999999999</v>
      </c>
      <c r="C44" s="36"/>
      <c r="D44" s="33">
        <v>1412</v>
      </c>
      <c r="E44" s="36"/>
      <c r="F44" s="33">
        <v>219.52749</v>
      </c>
      <c r="G44" s="38"/>
      <c r="H44" s="38">
        <f t="shared" si="0"/>
        <v>3.7215204322817357</v>
      </c>
      <c r="I44" s="38">
        <f t="shared" si="1"/>
        <v>15.547272662889519</v>
      </c>
    </row>
    <row r="45" spans="1:9" ht="15" x14ac:dyDescent="0.2">
      <c r="A45" s="30" t="s">
        <v>76</v>
      </c>
      <c r="B45" s="33">
        <f>SUM(B46:B48)</f>
        <v>1659.1738</v>
      </c>
      <c r="C45" s="36">
        <f>B45/B5*100</f>
        <v>1.2798094532826494</v>
      </c>
      <c r="D45" s="33">
        <f>SUM(D46:D48)</f>
        <v>23365.9</v>
      </c>
      <c r="E45" s="36">
        <f>D45/D5*100</f>
        <v>2.8731836929853847</v>
      </c>
      <c r="F45" s="33">
        <f>SUM(F46:F48)</f>
        <v>1670.4233999999999</v>
      </c>
      <c r="G45" s="38">
        <f>F45/F5*100</f>
        <v>1.2694538308067085</v>
      </c>
      <c r="H45" s="38">
        <f t="shared" si="0"/>
        <v>0.6780242069878426</v>
      </c>
      <c r="I45" s="38">
        <f t="shared" si="1"/>
        <v>7.1489794957609156</v>
      </c>
    </row>
    <row r="46" spans="1:9" ht="15" x14ac:dyDescent="0.2">
      <c r="A46" s="30" t="s">
        <v>124</v>
      </c>
      <c r="B46" s="33">
        <v>1658.0368000000001</v>
      </c>
      <c r="C46" s="36"/>
      <c r="D46" s="33">
        <v>6115.9</v>
      </c>
      <c r="E46" s="36"/>
      <c r="F46" s="33">
        <v>1653.886</v>
      </c>
      <c r="G46" s="38"/>
      <c r="H46" s="38">
        <f t="shared" si="0"/>
        <v>-0.25034426256401332</v>
      </c>
      <c r="I46" s="38">
        <f t="shared" si="1"/>
        <v>27.042397684723429</v>
      </c>
    </row>
    <row r="47" spans="1:9" ht="15" x14ac:dyDescent="0.2">
      <c r="A47" s="30" t="s">
        <v>77</v>
      </c>
      <c r="B47" s="33">
        <v>1.137</v>
      </c>
      <c r="C47" s="36"/>
      <c r="D47" s="33">
        <v>10750</v>
      </c>
      <c r="E47" s="36"/>
      <c r="F47" s="33">
        <v>0</v>
      </c>
      <c r="G47" s="38"/>
      <c r="H47" s="38">
        <f t="shared" si="0"/>
        <v>-100</v>
      </c>
      <c r="I47" s="38">
        <f t="shared" si="1"/>
        <v>0</v>
      </c>
    </row>
    <row r="48" spans="1:9" ht="15" x14ac:dyDescent="0.2">
      <c r="A48" s="30" t="s">
        <v>123</v>
      </c>
      <c r="B48" s="33">
        <v>0</v>
      </c>
      <c r="C48" s="36"/>
      <c r="D48" s="33">
        <v>6500</v>
      </c>
      <c r="E48" s="36"/>
      <c r="F48" s="33">
        <v>16.537400000000002</v>
      </c>
      <c r="G48" s="38"/>
      <c r="H48" s="38" t="s">
        <v>23</v>
      </c>
      <c r="I48" s="38">
        <f t="shared" si="1"/>
        <v>0.25442153846153848</v>
      </c>
    </row>
    <row r="49" spans="1:9" ht="45" x14ac:dyDescent="0.2">
      <c r="A49" s="30" t="s">
        <v>78</v>
      </c>
      <c r="B49" s="33">
        <f>SUM(B50)</f>
        <v>1193.13365</v>
      </c>
      <c r="C49" s="36">
        <f>B49/B5*100</f>
        <v>0.92032777054437098</v>
      </c>
      <c r="D49" s="33">
        <f>SUM(D50)</f>
        <v>8691.1</v>
      </c>
      <c r="E49" s="36">
        <f>D49/D5*100</f>
        <v>1.0686995490909947</v>
      </c>
      <c r="F49" s="33">
        <f>SUM(F50)</f>
        <v>2139.1048099999998</v>
      </c>
      <c r="G49" s="38">
        <f>F49/F5*100</f>
        <v>1.6256326363433105</v>
      </c>
      <c r="H49" s="38">
        <f t="shared" si="0"/>
        <v>79.284593138413271</v>
      </c>
      <c r="I49" s="38">
        <f t="shared" si="1"/>
        <v>24.612590005868068</v>
      </c>
    </row>
    <row r="50" spans="1:9" ht="30" x14ac:dyDescent="0.2">
      <c r="A50" s="30" t="s">
        <v>112</v>
      </c>
      <c r="B50" s="33">
        <v>1193.13365</v>
      </c>
      <c r="C50" s="36"/>
      <c r="D50" s="33">
        <v>8691.1</v>
      </c>
      <c r="E50" s="36"/>
      <c r="F50" s="33">
        <v>2139.1048099999998</v>
      </c>
      <c r="G50" s="38"/>
      <c r="H50" s="38">
        <f t="shared" si="0"/>
        <v>79.284593138413271</v>
      </c>
      <c r="I50" s="38">
        <f t="shared" si="1"/>
        <v>24.612590005868068</v>
      </c>
    </row>
    <row r="51" spans="1:9" ht="60" x14ac:dyDescent="0.2">
      <c r="A51" s="30" t="s">
        <v>125</v>
      </c>
      <c r="B51" s="33">
        <f>SUM(B52:B53)</f>
        <v>2008</v>
      </c>
      <c r="C51" s="36">
        <f>B51/B5*100</f>
        <v>1.5488777499931352</v>
      </c>
      <c r="D51" s="33">
        <f>SUM(D52:D53)</f>
        <v>27991.4</v>
      </c>
      <c r="E51" s="36">
        <f>D51/D5*100</f>
        <v>3.4419574689539498</v>
      </c>
      <c r="F51" s="33">
        <f>SUM(F52:F53)</f>
        <v>3422</v>
      </c>
      <c r="G51" s="38">
        <f>F51/F5*100</f>
        <v>2.6005807922832958</v>
      </c>
      <c r="H51" s="38">
        <f t="shared" si="0"/>
        <v>70.418326693227101</v>
      </c>
      <c r="I51" s="38">
        <f t="shared" si="1"/>
        <v>12.225183449202254</v>
      </c>
    </row>
    <row r="52" spans="1:9" ht="60" x14ac:dyDescent="0.2">
      <c r="A52" s="30" t="s">
        <v>126</v>
      </c>
      <c r="B52" s="33">
        <v>1808</v>
      </c>
      <c r="C52" s="36"/>
      <c r="D52" s="33">
        <v>7276</v>
      </c>
      <c r="E52" s="36"/>
      <c r="F52" s="33">
        <v>1824</v>
      </c>
      <c r="G52" s="38"/>
      <c r="H52" s="38">
        <f t="shared" si="0"/>
        <v>0.88495575221239164</v>
      </c>
      <c r="I52" s="38">
        <f t="shared" si="1"/>
        <v>25.068719076415611</v>
      </c>
    </row>
    <row r="53" spans="1:9" ht="30" x14ac:dyDescent="0.2">
      <c r="A53" s="30" t="s">
        <v>127</v>
      </c>
      <c r="B53" s="33">
        <v>200</v>
      </c>
      <c r="C53" s="36"/>
      <c r="D53" s="33">
        <v>20715.400000000001</v>
      </c>
      <c r="E53" s="36"/>
      <c r="F53" s="33">
        <v>1598</v>
      </c>
      <c r="G53" s="38"/>
      <c r="H53" s="38">
        <f t="shared" si="0"/>
        <v>699</v>
      </c>
      <c r="I53" s="38">
        <f t="shared" si="1"/>
        <v>7.7140677949737873</v>
      </c>
    </row>
    <row r="54" spans="1:9" ht="30" x14ac:dyDescent="0.2">
      <c r="A54" s="30" t="s">
        <v>113</v>
      </c>
      <c r="B54" s="33">
        <v>-17327</v>
      </c>
      <c r="C54" s="36"/>
      <c r="D54" s="33">
        <v>81088</v>
      </c>
      <c r="E54" s="36"/>
      <c r="F54" s="33">
        <v>-9584</v>
      </c>
      <c r="G54" s="38"/>
      <c r="H54" s="38">
        <f t="shared" si="0"/>
        <v>-44.687481964563979</v>
      </c>
      <c r="I54" s="38">
        <f t="shared" si="1"/>
        <v>-11.819258089976321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5" sqref="C5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43" t="s">
        <v>116</v>
      </c>
      <c r="B1" s="44"/>
      <c r="C1" s="44"/>
      <c r="D1" s="44"/>
      <c r="E1" s="44"/>
      <c r="F1" s="44"/>
      <c r="G1" s="44"/>
      <c r="H1" s="44"/>
      <c r="I1" s="44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85</v>
      </c>
    </row>
    <row r="3" spans="1:9" s="1" customFormat="1" ht="71.25" x14ac:dyDescent="0.2">
      <c r="A3" s="4" t="s">
        <v>0</v>
      </c>
      <c r="B3" s="4" t="s">
        <v>99</v>
      </c>
      <c r="C3" s="4" t="s">
        <v>1</v>
      </c>
      <c r="D3" s="4" t="s">
        <v>100</v>
      </c>
      <c r="E3" s="4" t="s">
        <v>2</v>
      </c>
      <c r="F3" s="4" t="s">
        <v>101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84</v>
      </c>
      <c r="B5" s="7">
        <v>-672</v>
      </c>
      <c r="C5" s="7"/>
      <c r="D5" s="7">
        <v>17000</v>
      </c>
      <c r="E5" s="7"/>
      <c r="F5" s="7">
        <v>-41</v>
      </c>
      <c r="G5" s="7"/>
      <c r="H5" s="7"/>
      <c r="I5" s="7"/>
    </row>
    <row r="6" spans="1:9" ht="60" x14ac:dyDescent="0.25">
      <c r="A6" s="8" t="s">
        <v>79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80</v>
      </c>
      <c r="B7" s="11">
        <v>0</v>
      </c>
      <c r="C7" s="11"/>
      <c r="D7" s="11">
        <v>18097</v>
      </c>
      <c r="E7" s="11"/>
      <c r="F7" s="11">
        <v>-4748</v>
      </c>
      <c r="G7" s="11"/>
      <c r="H7" s="11"/>
      <c r="I7" s="11"/>
    </row>
    <row r="8" spans="1:9" ht="45" x14ac:dyDescent="0.25">
      <c r="A8" s="12" t="s">
        <v>81</v>
      </c>
      <c r="B8" s="13">
        <v>-4865</v>
      </c>
      <c r="C8" s="13"/>
      <c r="D8" s="13">
        <v>-9288</v>
      </c>
      <c r="E8" s="13"/>
      <c r="F8" s="13">
        <v>-2608</v>
      </c>
      <c r="G8" s="13"/>
      <c r="H8" s="13"/>
      <c r="I8" s="13"/>
    </row>
    <row r="9" spans="1:9" ht="30" x14ac:dyDescent="0.25">
      <c r="A9" s="12" t="s">
        <v>82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83</v>
      </c>
      <c r="B10" s="13">
        <v>4193</v>
      </c>
      <c r="C10" s="13"/>
      <c r="D10" s="13">
        <v>8191</v>
      </c>
      <c r="E10" s="13"/>
      <c r="F10" s="13">
        <v>7315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2022-04-22T13:37:08Z</dcterms:modified>
</cp:coreProperties>
</file>