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9040" windowHeight="15840"/>
  </bookViews>
  <sheets>
    <sheet name="НА 01.10" sheetId="3" r:id="rId1"/>
  </sheets>
  <definedNames>
    <definedName name="__bookmark_1">#REF!</definedName>
    <definedName name="__bookmark_2">#REF!</definedName>
    <definedName name="__bookmark_6">#REF!</definedName>
    <definedName name="__bookmark_7">#REF!</definedName>
  </definedNames>
  <calcPr calcId="144525"/>
</workbook>
</file>

<file path=xl/calcChain.xml><?xml version="1.0" encoding="utf-8"?>
<calcChain xmlns="http://schemas.openxmlformats.org/spreadsheetml/2006/main">
  <c r="H121" i="3" l="1"/>
  <c r="H124" i="3"/>
  <c r="H112" i="3"/>
  <c r="H113" i="3"/>
  <c r="H114" i="3"/>
  <c r="H115" i="3"/>
  <c r="H91" i="3"/>
  <c r="H92" i="3"/>
  <c r="H93" i="3"/>
  <c r="H95" i="3"/>
  <c r="I124" i="3" l="1"/>
  <c r="I123" i="3"/>
  <c r="I122" i="3"/>
  <c r="F85" i="3"/>
  <c r="D85" i="3"/>
  <c r="I116" i="3"/>
  <c r="I115" i="3"/>
  <c r="I106" i="3"/>
  <c r="H105" i="3"/>
  <c r="I45" i="3" l="1"/>
  <c r="I47" i="3"/>
  <c r="H45" i="3"/>
  <c r="B46" i="3"/>
  <c r="F46" i="3"/>
  <c r="D46" i="3"/>
  <c r="I46" i="3" l="1"/>
  <c r="I31" i="3"/>
  <c r="H12" i="3"/>
  <c r="B85" i="3"/>
  <c r="I95" i="3" l="1"/>
  <c r="B9" i="3" l="1"/>
  <c r="I7" i="3" l="1"/>
  <c r="I8" i="3"/>
  <c r="I10" i="3"/>
  <c r="I11" i="3"/>
  <c r="I13" i="3"/>
  <c r="I15" i="3"/>
  <c r="I16" i="3"/>
  <c r="I19" i="3"/>
  <c r="I20" i="3"/>
  <c r="I21" i="3"/>
  <c r="I24" i="3"/>
  <c r="I25" i="3"/>
  <c r="I26" i="3"/>
  <c r="I27" i="3"/>
  <c r="I30" i="3"/>
  <c r="I32" i="3"/>
  <c r="I33" i="3"/>
  <c r="I34" i="3"/>
  <c r="I36" i="3"/>
  <c r="I37" i="3"/>
  <c r="I38" i="3"/>
  <c r="I40" i="3"/>
  <c r="I43" i="3"/>
  <c r="I44" i="3"/>
  <c r="I49" i="3"/>
  <c r="I51" i="3"/>
  <c r="I52" i="3"/>
  <c r="I53" i="3"/>
  <c r="I55" i="3"/>
  <c r="I58" i="3"/>
  <c r="I62" i="3"/>
  <c r="I64" i="3"/>
  <c r="I66" i="3"/>
  <c r="I67" i="3"/>
  <c r="I69" i="3"/>
  <c r="I70" i="3"/>
  <c r="I73" i="3"/>
  <c r="I74" i="3"/>
  <c r="I75" i="3"/>
  <c r="I79" i="3"/>
  <c r="I80" i="3"/>
  <c r="I82" i="3"/>
  <c r="I83" i="3"/>
  <c r="I86" i="3"/>
  <c r="I87" i="3"/>
  <c r="I88" i="3"/>
  <c r="I89" i="3"/>
  <c r="I90" i="3"/>
  <c r="I91" i="3"/>
  <c r="I92" i="3"/>
  <c r="I93" i="3"/>
  <c r="I94" i="3"/>
  <c r="I96" i="3"/>
  <c r="I97" i="3"/>
  <c r="I99" i="3"/>
  <c r="I100" i="3"/>
  <c r="I101" i="3"/>
  <c r="I102" i="3"/>
  <c r="I103" i="3"/>
  <c r="I104" i="3"/>
  <c r="I107" i="3"/>
  <c r="I108" i="3"/>
  <c r="I109" i="3"/>
  <c r="I111" i="3"/>
  <c r="I112" i="3"/>
  <c r="I113" i="3"/>
  <c r="I114" i="3"/>
  <c r="I118" i="3"/>
  <c r="I119" i="3"/>
  <c r="I120" i="3"/>
  <c r="I121" i="3"/>
  <c r="I125" i="3"/>
  <c r="I128" i="3"/>
  <c r="I131" i="3"/>
  <c r="I134" i="3"/>
  <c r="I137" i="3"/>
  <c r="I140" i="3"/>
  <c r="I143" i="3"/>
  <c r="I146" i="3"/>
  <c r="I147" i="3"/>
  <c r="I150" i="3"/>
  <c r="I151" i="3"/>
  <c r="I154" i="3"/>
  <c r="I157" i="3"/>
  <c r="I160" i="3"/>
  <c r="I163" i="3"/>
  <c r="I164" i="3"/>
  <c r="I167" i="3"/>
  <c r="H7" i="3"/>
  <c r="H8" i="3"/>
  <c r="H10" i="3"/>
  <c r="H11" i="3"/>
  <c r="H15" i="3"/>
  <c r="H16" i="3"/>
  <c r="H17" i="3"/>
  <c r="H19" i="3"/>
  <c r="H20" i="3"/>
  <c r="H21" i="3"/>
  <c r="H24" i="3"/>
  <c r="H25" i="3"/>
  <c r="H26" i="3"/>
  <c r="H27" i="3"/>
  <c r="H28" i="3"/>
  <c r="H30" i="3"/>
  <c r="H33" i="3"/>
  <c r="H34" i="3"/>
  <c r="H36" i="3"/>
  <c r="H37" i="3"/>
  <c r="H38" i="3"/>
  <c r="H40" i="3"/>
  <c r="H43" i="3"/>
  <c r="H44" i="3"/>
  <c r="H51" i="3"/>
  <c r="H52" i="3"/>
  <c r="H53" i="3"/>
  <c r="H55" i="3"/>
  <c r="H58" i="3"/>
  <c r="H60" i="3"/>
  <c r="H62" i="3"/>
  <c r="H64" i="3"/>
  <c r="H67" i="3"/>
  <c r="H69" i="3"/>
  <c r="H70" i="3"/>
  <c r="H73" i="3"/>
  <c r="H74" i="3"/>
  <c r="H75" i="3"/>
  <c r="H76" i="3"/>
  <c r="H79" i="3"/>
  <c r="H80" i="3"/>
  <c r="H82" i="3"/>
  <c r="H83" i="3"/>
  <c r="H86" i="3"/>
  <c r="H88" i="3"/>
  <c r="H89" i="3"/>
  <c r="H90" i="3"/>
  <c r="H96" i="3"/>
  <c r="H97" i="3"/>
  <c r="H99" i="3"/>
  <c r="H100" i="3"/>
  <c r="H101" i="3"/>
  <c r="H104" i="3"/>
  <c r="H107" i="3"/>
  <c r="H108" i="3"/>
  <c r="H109" i="3"/>
  <c r="H111" i="3"/>
  <c r="H118" i="3"/>
  <c r="H119" i="3"/>
  <c r="H120" i="3"/>
  <c r="H125" i="3"/>
  <c r="H128" i="3"/>
  <c r="H131" i="3"/>
  <c r="H134" i="3"/>
  <c r="H140" i="3"/>
  <c r="H143" i="3"/>
  <c r="H146" i="3"/>
  <c r="H147" i="3"/>
  <c r="H150" i="3"/>
  <c r="H151" i="3"/>
  <c r="H154" i="3"/>
  <c r="H157" i="3"/>
  <c r="H160" i="3"/>
  <c r="H163" i="3"/>
  <c r="H164" i="3"/>
  <c r="H167" i="3"/>
  <c r="B72" i="3" l="1"/>
  <c r="F59" i="3"/>
  <c r="D59" i="3"/>
  <c r="B59" i="3"/>
  <c r="H59" i="3" l="1"/>
  <c r="F23" i="3"/>
  <c r="D23" i="3"/>
  <c r="B23" i="3"/>
  <c r="B29" i="3"/>
  <c r="B48" i="3"/>
  <c r="F48" i="3"/>
  <c r="D48" i="3"/>
  <c r="I48" i="3" l="1"/>
  <c r="H23" i="3"/>
  <c r="I23" i="3"/>
  <c r="B162" i="3"/>
  <c r="B149" i="3"/>
  <c r="B117" i="3"/>
  <c r="B161" i="3" l="1"/>
  <c r="B148" i="3"/>
  <c r="F162" i="3"/>
  <c r="H162" i="3" s="1"/>
  <c r="D162" i="3"/>
  <c r="F149" i="3"/>
  <c r="H149" i="3" s="1"/>
  <c r="D149" i="3"/>
  <c r="D148" i="3" s="1"/>
  <c r="I149" i="3" l="1"/>
  <c r="I162" i="3"/>
  <c r="F148" i="3"/>
  <c r="I148" i="3" s="1"/>
  <c r="F117" i="3"/>
  <c r="D117" i="3"/>
  <c r="D57" i="3"/>
  <c r="I117" i="3" l="1"/>
  <c r="H117" i="3"/>
  <c r="H148" i="3"/>
  <c r="B61" i="3"/>
  <c r="D35" i="3" l="1"/>
  <c r="D29" i="3"/>
  <c r="D18" i="3"/>
  <c r="D14" i="3"/>
  <c r="D9" i="3"/>
  <c r="D6" i="3"/>
  <c r="F65" i="3"/>
  <c r="D65" i="3"/>
  <c r="B65" i="3"/>
  <c r="B50" i="3"/>
  <c r="H65" i="3" l="1"/>
  <c r="I65" i="3"/>
  <c r="D22" i="3"/>
  <c r="D5" i="3"/>
  <c r="D166" i="3"/>
  <c r="F166" i="3"/>
  <c r="D165" i="3"/>
  <c r="F165" i="3"/>
  <c r="B166" i="3"/>
  <c r="D161" i="3"/>
  <c r="D159" i="3"/>
  <c r="D158" i="3" s="1"/>
  <c r="F159" i="3"/>
  <c r="B159" i="3"/>
  <c r="D156" i="3"/>
  <c r="D155" i="3" s="1"/>
  <c r="F156" i="3"/>
  <c r="B156" i="3"/>
  <c r="B153" i="3"/>
  <c r="F153" i="3"/>
  <c r="D153" i="3"/>
  <c r="D152" i="3" s="1"/>
  <c r="F145" i="3"/>
  <c r="D145" i="3"/>
  <c r="D144" i="3" s="1"/>
  <c r="B145" i="3"/>
  <c r="F142" i="3"/>
  <c r="D142" i="3"/>
  <c r="D141" i="3" s="1"/>
  <c r="B142" i="3"/>
  <c r="F139" i="3"/>
  <c r="D139" i="3"/>
  <c r="D138" i="3" s="1"/>
  <c r="B139" i="3"/>
  <c r="D136" i="3"/>
  <c r="D135" i="3" s="1"/>
  <c r="F136" i="3"/>
  <c r="F135" i="3"/>
  <c r="B136" i="3"/>
  <c r="B135" i="3" s="1"/>
  <c r="D133" i="3"/>
  <c r="D132" i="3" s="1"/>
  <c r="F133" i="3"/>
  <c r="B133" i="3"/>
  <c r="F127" i="3"/>
  <c r="I127" i="3" s="1"/>
  <c r="D127" i="3"/>
  <c r="D126" i="3" s="1"/>
  <c r="B127" i="3"/>
  <c r="F72" i="3"/>
  <c r="H72" i="3" s="1"/>
  <c r="D72" i="3"/>
  <c r="F68" i="3"/>
  <c r="D68" i="3"/>
  <c r="B68" i="3"/>
  <c r="I142" i="3" l="1"/>
  <c r="H127" i="3"/>
  <c r="H142" i="3"/>
  <c r="H153" i="3"/>
  <c r="H159" i="3"/>
  <c r="H166" i="3"/>
  <c r="I145" i="3"/>
  <c r="H156" i="3"/>
  <c r="F158" i="3"/>
  <c r="I158" i="3" s="1"/>
  <c r="I159" i="3"/>
  <c r="I165" i="3"/>
  <c r="I135" i="3"/>
  <c r="F155" i="3"/>
  <c r="I155" i="3" s="1"/>
  <c r="I156" i="3"/>
  <c r="F132" i="3"/>
  <c r="I132" i="3" s="1"/>
  <c r="I133" i="3"/>
  <c r="I136" i="3"/>
  <c r="H139" i="3"/>
  <c r="I139" i="3"/>
  <c r="H145" i="3"/>
  <c r="F152" i="3"/>
  <c r="I152" i="3" s="1"/>
  <c r="I153" i="3"/>
  <c r="I166" i="3"/>
  <c r="I72" i="3"/>
  <c r="H68" i="3"/>
  <c r="I68" i="3"/>
  <c r="B132" i="3"/>
  <c r="H133" i="3"/>
  <c r="H85" i="3"/>
  <c r="I85" i="3"/>
  <c r="B144" i="3"/>
  <c r="F138" i="3"/>
  <c r="F144" i="3"/>
  <c r="I144" i="3" s="1"/>
  <c r="F161" i="3"/>
  <c r="F126" i="3"/>
  <c r="I126" i="3" s="1"/>
  <c r="F141" i="3"/>
  <c r="I141" i="3" s="1"/>
  <c r="B165" i="3"/>
  <c r="H165" i="3" s="1"/>
  <c r="B158" i="3"/>
  <c r="H158" i="3" s="1"/>
  <c r="B155" i="3"/>
  <c r="H155" i="3" s="1"/>
  <c r="B152" i="3"/>
  <c r="H152" i="3" s="1"/>
  <c r="B141" i="3"/>
  <c r="B138" i="3"/>
  <c r="B126" i="3"/>
  <c r="H126" i="3" s="1"/>
  <c r="B130" i="3"/>
  <c r="F84" i="3"/>
  <c r="H141" i="3" l="1"/>
  <c r="H132" i="3"/>
  <c r="I161" i="3"/>
  <c r="H161" i="3"/>
  <c r="H138" i="3"/>
  <c r="I138" i="3"/>
  <c r="H144" i="3"/>
  <c r="B129" i="3"/>
  <c r="D84" i="3"/>
  <c r="B84" i="3"/>
  <c r="H84" i="3" s="1"/>
  <c r="D130" i="3"/>
  <c r="D129" i="3" s="1"/>
  <c r="F130" i="3"/>
  <c r="F50" i="3"/>
  <c r="H50" i="3" s="1"/>
  <c r="D50" i="3"/>
  <c r="F42" i="3"/>
  <c r="F41" i="3" l="1"/>
  <c r="I130" i="3"/>
  <c r="H130" i="3"/>
  <c r="I50" i="3"/>
  <c r="I84" i="3"/>
  <c r="F129" i="3"/>
  <c r="I129" i="3" s="1"/>
  <c r="F9" i="3"/>
  <c r="I9" i="3" s="1"/>
  <c r="H129" i="3" l="1"/>
  <c r="H9" i="3"/>
  <c r="F39" i="3"/>
  <c r="D39" i="3"/>
  <c r="I39" i="3" s="1"/>
  <c r="B39" i="3"/>
  <c r="H39" i="3" s="1"/>
  <c r="B81" i="3" l="1"/>
  <c r="B78" i="3"/>
  <c r="B63" i="3"/>
  <c r="B57" i="3"/>
  <c r="B54" i="3"/>
  <c r="B42" i="3"/>
  <c r="H42" i="3" s="1"/>
  <c r="B35" i="3"/>
  <c r="B18" i="3"/>
  <c r="B14" i="3"/>
  <c r="F54" i="3"/>
  <c r="F35" i="3"/>
  <c r="I35" i="3" s="1"/>
  <c r="F81" i="3"/>
  <c r="F78" i="3"/>
  <c r="F63" i="3"/>
  <c r="F61" i="3"/>
  <c r="F57" i="3"/>
  <c r="F29" i="3"/>
  <c r="F18" i="3"/>
  <c r="F14" i="3"/>
  <c r="I14" i="3" s="1"/>
  <c r="H57" i="3" l="1"/>
  <c r="I57" i="3"/>
  <c r="B56" i="3"/>
  <c r="I18" i="3"/>
  <c r="H18" i="3"/>
  <c r="H54" i="3"/>
  <c r="H81" i="3"/>
  <c r="H78" i="3"/>
  <c r="H63" i="3"/>
  <c r="H61" i="3"/>
  <c r="H29" i="3"/>
  <c r="I29" i="3"/>
  <c r="H14" i="3"/>
  <c r="B22" i="3"/>
  <c r="H35" i="3"/>
  <c r="B71" i="3"/>
  <c r="F71" i="3"/>
  <c r="B41" i="3"/>
  <c r="H41" i="3" s="1"/>
  <c r="B77" i="3"/>
  <c r="F77" i="3"/>
  <c r="F56" i="3"/>
  <c r="D81" i="3"/>
  <c r="I81" i="3" s="1"/>
  <c r="D78" i="3"/>
  <c r="I78" i="3" s="1"/>
  <c r="D63" i="3"/>
  <c r="I63" i="3" s="1"/>
  <c r="D61" i="3"/>
  <c r="I61" i="3" s="1"/>
  <c r="D54" i="3"/>
  <c r="I54" i="3" s="1"/>
  <c r="D42" i="3"/>
  <c r="D41" i="3" s="1"/>
  <c r="H77" i="3" l="1"/>
  <c r="H71" i="3"/>
  <c r="H56" i="3"/>
  <c r="I41" i="3"/>
  <c r="I42" i="3"/>
  <c r="D56" i="3"/>
  <c r="I56" i="3" s="1"/>
  <c r="D71" i="3"/>
  <c r="I71" i="3" s="1"/>
  <c r="F22" i="3"/>
  <c r="I22" i="3" s="1"/>
  <c r="D77" i="3"/>
  <c r="I77" i="3" s="1"/>
  <c r="F6" i="3"/>
  <c r="I6" i="3" s="1"/>
  <c r="B6" i="3"/>
  <c r="H22" i="3" l="1"/>
  <c r="H6" i="3"/>
  <c r="D168" i="3"/>
  <c r="E124" i="3" s="1"/>
  <c r="F5" i="3"/>
  <c r="F168" i="3" s="1"/>
  <c r="G124" i="3" s="1"/>
  <c r="B5" i="3"/>
  <c r="B168" i="3" s="1"/>
  <c r="C116" i="3" l="1"/>
  <c r="C122" i="3"/>
  <c r="C123" i="3"/>
  <c r="C121" i="3"/>
  <c r="G122" i="3"/>
  <c r="G123" i="3"/>
  <c r="E122" i="3"/>
  <c r="E123" i="3"/>
  <c r="G106" i="3"/>
  <c r="G116" i="3"/>
  <c r="G115" i="3"/>
  <c r="E106" i="3"/>
  <c r="E116" i="3"/>
  <c r="E115" i="3"/>
  <c r="C106" i="3"/>
  <c r="C47" i="3"/>
  <c r="C45" i="3"/>
  <c r="C48" i="3"/>
  <c r="C46" i="3"/>
  <c r="G46" i="3"/>
  <c r="G47" i="3"/>
  <c r="G48" i="3"/>
  <c r="E46" i="3"/>
  <c r="E47" i="3"/>
  <c r="E48" i="3"/>
  <c r="G12" i="3"/>
  <c r="G31" i="3"/>
  <c r="E12" i="3"/>
  <c r="E31" i="3"/>
  <c r="C124" i="3"/>
  <c r="C31" i="3"/>
  <c r="C95" i="3"/>
  <c r="C115" i="3"/>
  <c r="G95" i="3"/>
  <c r="G7" i="3"/>
  <c r="G11" i="3"/>
  <c r="G16" i="3"/>
  <c r="G20" i="3"/>
  <c r="G24" i="3"/>
  <c r="G28" i="3"/>
  <c r="G33" i="3"/>
  <c r="G37" i="3"/>
  <c r="G41" i="3"/>
  <c r="G45" i="3"/>
  <c r="G51" i="3"/>
  <c r="G55" i="3"/>
  <c r="G59" i="3"/>
  <c r="G63" i="3"/>
  <c r="G67" i="3"/>
  <c r="G71" i="3"/>
  <c r="G75" i="3"/>
  <c r="G79" i="3"/>
  <c r="G83" i="3"/>
  <c r="G87" i="3"/>
  <c r="G91" i="3"/>
  <c r="G96" i="3"/>
  <c r="G100" i="3"/>
  <c r="G104" i="3"/>
  <c r="G109" i="3"/>
  <c r="G113" i="3"/>
  <c r="G119" i="3"/>
  <c r="G128" i="3"/>
  <c r="G132" i="3"/>
  <c r="G136" i="3"/>
  <c r="G140" i="3"/>
  <c r="G144" i="3"/>
  <c r="G148" i="3"/>
  <c r="G152" i="3"/>
  <c r="G156" i="3"/>
  <c r="G160" i="3"/>
  <c r="G164" i="3"/>
  <c r="G165" i="3"/>
  <c r="G6" i="3"/>
  <c r="G19" i="3"/>
  <c r="G40" i="3"/>
  <c r="G58" i="3"/>
  <c r="G70" i="3"/>
  <c r="G82" i="3"/>
  <c r="G94" i="3"/>
  <c r="G103" i="3"/>
  <c r="G127" i="3"/>
  <c r="G147" i="3"/>
  <c r="G159" i="3"/>
  <c r="G8" i="3"/>
  <c r="G13" i="3"/>
  <c r="G17" i="3"/>
  <c r="G21" i="3"/>
  <c r="G25" i="3"/>
  <c r="G29" i="3"/>
  <c r="G34" i="3"/>
  <c r="G38" i="3"/>
  <c r="G42" i="3"/>
  <c r="G52" i="3"/>
  <c r="G56" i="3"/>
  <c r="G60" i="3"/>
  <c r="G64" i="3"/>
  <c r="G68" i="3"/>
  <c r="G72" i="3"/>
  <c r="G76" i="3"/>
  <c r="G80" i="3"/>
  <c r="G88" i="3"/>
  <c r="G92" i="3"/>
  <c r="G97" i="3"/>
  <c r="G101" i="3"/>
  <c r="G105" i="3"/>
  <c r="G110" i="3"/>
  <c r="G114" i="3"/>
  <c r="G120" i="3"/>
  <c r="G125" i="3"/>
  <c r="G129" i="3"/>
  <c r="G133" i="3"/>
  <c r="G137" i="3"/>
  <c r="G141" i="3"/>
  <c r="G145" i="3"/>
  <c r="G149" i="3"/>
  <c r="G153" i="3"/>
  <c r="G157" i="3"/>
  <c r="G161" i="3"/>
  <c r="G15" i="3"/>
  <c r="G27" i="3"/>
  <c r="G36" i="3"/>
  <c r="G50" i="3"/>
  <c r="G62" i="3"/>
  <c r="G78" i="3"/>
  <c r="G90" i="3"/>
  <c r="G112" i="3"/>
  <c r="G139" i="3"/>
  <c r="G151" i="3"/>
  <c r="G163" i="3"/>
  <c r="G9" i="3"/>
  <c r="G14" i="3"/>
  <c r="G18" i="3"/>
  <c r="G22" i="3"/>
  <c r="G26" i="3"/>
  <c r="G30" i="3"/>
  <c r="G35" i="3"/>
  <c r="G39" i="3"/>
  <c r="G43" i="3"/>
  <c r="G49" i="3"/>
  <c r="G53" i="3"/>
  <c r="G57" i="3"/>
  <c r="G61" i="3"/>
  <c r="G65" i="3"/>
  <c r="G69" i="3"/>
  <c r="G73" i="3"/>
  <c r="G77" i="3"/>
  <c r="G81" i="3"/>
  <c r="G89" i="3"/>
  <c r="G93" i="3"/>
  <c r="G98" i="3"/>
  <c r="G102" i="3"/>
  <c r="G107" i="3"/>
  <c r="G111" i="3"/>
  <c r="G117" i="3"/>
  <c r="G121" i="3"/>
  <c r="G126" i="3"/>
  <c r="G130" i="3"/>
  <c r="G134" i="3"/>
  <c r="G138" i="3"/>
  <c r="G142" i="3"/>
  <c r="G146" i="3"/>
  <c r="G150" i="3"/>
  <c r="G154" i="3"/>
  <c r="G158" i="3"/>
  <c r="G162" i="3"/>
  <c r="G166" i="3"/>
  <c r="G10" i="3"/>
  <c r="G23" i="3"/>
  <c r="G32" i="3"/>
  <c r="G44" i="3"/>
  <c r="G54" i="3"/>
  <c r="G66" i="3"/>
  <c r="G74" i="3"/>
  <c r="G86" i="3"/>
  <c r="G99" i="3"/>
  <c r="G108" i="3"/>
  <c r="G118" i="3"/>
  <c r="G131" i="3"/>
  <c r="G135" i="3"/>
  <c r="G143" i="3"/>
  <c r="G155" i="3"/>
  <c r="G167" i="3"/>
  <c r="G85" i="3"/>
  <c r="G84" i="3"/>
  <c r="E95" i="3"/>
  <c r="E8" i="3"/>
  <c r="E13" i="3"/>
  <c r="E17" i="3"/>
  <c r="E21" i="3"/>
  <c r="E25" i="3"/>
  <c r="E29" i="3"/>
  <c r="E34" i="3"/>
  <c r="E38" i="3"/>
  <c r="E42" i="3"/>
  <c r="E52" i="3"/>
  <c r="E56" i="3"/>
  <c r="E60" i="3"/>
  <c r="E64" i="3"/>
  <c r="E68" i="3"/>
  <c r="E72" i="3"/>
  <c r="E76" i="3"/>
  <c r="E80" i="3"/>
  <c r="E88" i="3"/>
  <c r="E92" i="3"/>
  <c r="E97" i="3"/>
  <c r="E101" i="3"/>
  <c r="E105" i="3"/>
  <c r="E110" i="3"/>
  <c r="E114" i="3"/>
  <c r="E120" i="3"/>
  <c r="E125" i="3"/>
  <c r="E129" i="3"/>
  <c r="E133" i="3"/>
  <c r="E137" i="3"/>
  <c r="E141" i="3"/>
  <c r="E145" i="3"/>
  <c r="E149" i="3"/>
  <c r="E153" i="3"/>
  <c r="E157" i="3"/>
  <c r="E161" i="3"/>
  <c r="E165" i="3"/>
  <c r="E150" i="3"/>
  <c r="E154" i="3"/>
  <c r="E162" i="3"/>
  <c r="E7" i="3"/>
  <c r="E20" i="3"/>
  <c r="E28" i="3"/>
  <c r="E41" i="3"/>
  <c r="E59" i="3"/>
  <c r="E75" i="3"/>
  <c r="E87" i="3"/>
  <c r="E96" i="3"/>
  <c r="E109" i="3"/>
  <c r="E140" i="3"/>
  <c r="E148" i="3"/>
  <c r="E160" i="3"/>
  <c r="E9" i="3"/>
  <c r="E14" i="3"/>
  <c r="E18" i="3"/>
  <c r="E22" i="3"/>
  <c r="E26" i="3"/>
  <c r="E30" i="3"/>
  <c r="E35" i="3"/>
  <c r="E39" i="3"/>
  <c r="E43" i="3"/>
  <c r="E49" i="3"/>
  <c r="E53" i="3"/>
  <c r="E57" i="3"/>
  <c r="E61" i="3"/>
  <c r="E65" i="3"/>
  <c r="E69" i="3"/>
  <c r="E73" i="3"/>
  <c r="E77" i="3"/>
  <c r="E81" i="3"/>
  <c r="E89" i="3"/>
  <c r="E93" i="3"/>
  <c r="E98" i="3"/>
  <c r="E102" i="3"/>
  <c r="E107" i="3"/>
  <c r="E111" i="3"/>
  <c r="E117" i="3"/>
  <c r="E121" i="3"/>
  <c r="E126" i="3"/>
  <c r="E130" i="3"/>
  <c r="E134" i="3"/>
  <c r="E138" i="3"/>
  <c r="E142" i="3"/>
  <c r="E146" i="3"/>
  <c r="E158" i="3"/>
  <c r="E166" i="3"/>
  <c r="E16" i="3"/>
  <c r="E37" i="3"/>
  <c r="E55" i="3"/>
  <c r="E67" i="3"/>
  <c r="E83" i="3"/>
  <c r="E100" i="3"/>
  <c r="E119" i="3"/>
  <c r="E132" i="3"/>
  <c r="E144" i="3"/>
  <c r="E156" i="3"/>
  <c r="E6" i="3"/>
  <c r="E10" i="3"/>
  <c r="E15" i="3"/>
  <c r="E19" i="3"/>
  <c r="E23" i="3"/>
  <c r="E27" i="3"/>
  <c r="E32" i="3"/>
  <c r="E36" i="3"/>
  <c r="E40" i="3"/>
  <c r="E44" i="3"/>
  <c r="E50" i="3"/>
  <c r="E54" i="3"/>
  <c r="E58" i="3"/>
  <c r="E62" i="3"/>
  <c r="E66" i="3"/>
  <c r="E70" i="3"/>
  <c r="E74" i="3"/>
  <c r="E78" i="3"/>
  <c r="E82" i="3"/>
  <c r="E86" i="3"/>
  <c r="E90" i="3"/>
  <c r="E94" i="3"/>
  <c r="E99" i="3"/>
  <c r="E103" i="3"/>
  <c r="E108" i="3"/>
  <c r="E112" i="3"/>
  <c r="E118" i="3"/>
  <c r="E127" i="3"/>
  <c r="E131" i="3"/>
  <c r="E135" i="3"/>
  <c r="E139" i="3"/>
  <c r="E143" i="3"/>
  <c r="E147" i="3"/>
  <c r="E151" i="3"/>
  <c r="E155" i="3"/>
  <c r="E159" i="3"/>
  <c r="E163" i="3"/>
  <c r="E167" i="3"/>
  <c r="E11" i="3"/>
  <c r="E24" i="3"/>
  <c r="E33" i="3"/>
  <c r="E45" i="3"/>
  <c r="E51" i="3"/>
  <c r="E63" i="3"/>
  <c r="E71" i="3"/>
  <c r="E79" i="3"/>
  <c r="E91" i="3"/>
  <c r="E104" i="3"/>
  <c r="E113" i="3"/>
  <c r="E128" i="3"/>
  <c r="E136" i="3"/>
  <c r="E152" i="3"/>
  <c r="E164" i="3"/>
  <c r="E85" i="3"/>
  <c r="E84" i="3"/>
  <c r="C6" i="3"/>
  <c r="C12" i="3"/>
  <c r="C7" i="3"/>
  <c r="C67" i="3"/>
  <c r="C79" i="3"/>
  <c r="C91" i="3"/>
  <c r="C104" i="3"/>
  <c r="C119" i="3"/>
  <c r="C132" i="3"/>
  <c r="C144" i="3"/>
  <c r="C156" i="3"/>
  <c r="C164" i="3"/>
  <c r="C146" i="3"/>
  <c r="C158" i="3"/>
  <c r="C8" i="3"/>
  <c r="C13" i="3"/>
  <c r="C17" i="3"/>
  <c r="C21" i="3"/>
  <c r="C25" i="3"/>
  <c r="C29" i="3"/>
  <c r="C34" i="3"/>
  <c r="C38" i="3"/>
  <c r="C42" i="3"/>
  <c r="C52" i="3"/>
  <c r="C56" i="3"/>
  <c r="C60" i="3"/>
  <c r="C64" i="3"/>
  <c r="C68" i="3"/>
  <c r="C72" i="3"/>
  <c r="C76" i="3"/>
  <c r="C80" i="3"/>
  <c r="C84" i="3"/>
  <c r="C88" i="3"/>
  <c r="C92" i="3"/>
  <c r="C97" i="3"/>
  <c r="C101" i="3"/>
  <c r="C105" i="3"/>
  <c r="C110" i="3"/>
  <c r="C114" i="3"/>
  <c r="C120" i="3"/>
  <c r="C125" i="3"/>
  <c r="C129" i="3"/>
  <c r="C133" i="3"/>
  <c r="C137" i="3"/>
  <c r="C141" i="3"/>
  <c r="C145" i="3"/>
  <c r="C149" i="3"/>
  <c r="C153" i="3"/>
  <c r="C157" i="3"/>
  <c r="C161" i="3"/>
  <c r="C165" i="3"/>
  <c r="C9" i="3"/>
  <c r="C14" i="3"/>
  <c r="C18" i="3"/>
  <c r="C22" i="3"/>
  <c r="C26" i="3"/>
  <c r="C30" i="3"/>
  <c r="C35" i="3"/>
  <c r="C39" i="3"/>
  <c r="C43" i="3"/>
  <c r="C49" i="3"/>
  <c r="C53" i="3"/>
  <c r="C57" i="3"/>
  <c r="C61" i="3"/>
  <c r="C65" i="3"/>
  <c r="C69" i="3"/>
  <c r="C73" i="3"/>
  <c r="C77" i="3"/>
  <c r="C81" i="3"/>
  <c r="C85" i="3"/>
  <c r="C89" i="3"/>
  <c r="C93" i="3"/>
  <c r="C98" i="3"/>
  <c r="C102" i="3"/>
  <c r="C107" i="3"/>
  <c r="C111" i="3"/>
  <c r="C117" i="3"/>
  <c r="C126" i="3"/>
  <c r="C134" i="3"/>
  <c r="C142" i="3"/>
  <c r="C154" i="3"/>
  <c r="C166" i="3"/>
  <c r="C10" i="3"/>
  <c r="C15" i="3"/>
  <c r="C19" i="3"/>
  <c r="C23" i="3"/>
  <c r="C27" i="3"/>
  <c r="C32" i="3"/>
  <c r="C36" i="3"/>
  <c r="C40" i="3"/>
  <c r="C44" i="3"/>
  <c r="C50" i="3"/>
  <c r="C54" i="3"/>
  <c r="C58" i="3"/>
  <c r="C62" i="3"/>
  <c r="C66" i="3"/>
  <c r="C70" i="3"/>
  <c r="C74" i="3"/>
  <c r="C78" i="3"/>
  <c r="C82" i="3"/>
  <c r="C86" i="3"/>
  <c r="C90" i="3"/>
  <c r="C94" i="3"/>
  <c r="C99" i="3"/>
  <c r="C103" i="3"/>
  <c r="C108" i="3"/>
  <c r="C112" i="3"/>
  <c r="C118" i="3"/>
  <c r="C127" i="3"/>
  <c r="C131" i="3"/>
  <c r="C135" i="3"/>
  <c r="C139" i="3"/>
  <c r="C143" i="3"/>
  <c r="C147" i="3"/>
  <c r="C151" i="3"/>
  <c r="C155" i="3"/>
  <c r="C159" i="3"/>
  <c r="C163" i="3"/>
  <c r="C167" i="3"/>
  <c r="C11" i="3"/>
  <c r="C16" i="3"/>
  <c r="C20" i="3"/>
  <c r="C24" i="3"/>
  <c r="C28" i="3"/>
  <c r="C33" i="3"/>
  <c r="C37" i="3"/>
  <c r="C41" i="3"/>
  <c r="C51" i="3"/>
  <c r="C55" i="3"/>
  <c r="C59" i="3"/>
  <c r="C63" i="3"/>
  <c r="C71" i="3"/>
  <c r="C75" i="3"/>
  <c r="C83" i="3"/>
  <c r="C87" i="3"/>
  <c r="C96" i="3"/>
  <c r="C100" i="3"/>
  <c r="C109" i="3"/>
  <c r="C113" i="3"/>
  <c r="C128" i="3"/>
  <c r="C136" i="3"/>
  <c r="C140" i="3"/>
  <c r="C148" i="3"/>
  <c r="C152" i="3"/>
  <c r="C160" i="3"/>
  <c r="C130" i="3"/>
  <c r="C138" i="3"/>
  <c r="C150" i="3"/>
  <c r="C162" i="3"/>
  <c r="E5" i="3"/>
  <c r="I5" i="3"/>
  <c r="H5" i="3"/>
  <c r="C5" i="3" l="1"/>
  <c r="G5" i="3"/>
</calcChain>
</file>

<file path=xl/sharedStrings.xml><?xml version="1.0" encoding="utf-8"?>
<sst xmlns="http://schemas.openxmlformats.org/spreadsheetml/2006/main" count="210" uniqueCount="156">
  <si>
    <t>Наименование показателя</t>
  </si>
  <si>
    <t>Процент прироста (+), снижения (-) (гр.6/гр.2*100-100)</t>
  </si>
  <si>
    <t>тыс. руб.</t>
  </si>
  <si>
    <t>Уд. Вес в общем объеме (по гр.2)</t>
  </si>
  <si>
    <t>Уд. Вес в общем объеме</t>
  </si>
  <si>
    <t>Процент исполнения (гр.6/4*100)</t>
  </si>
  <si>
    <t>1. Муниципальная программа "Развитие образования и молодежной политики в Кемском муницпальной районе"</t>
  </si>
  <si>
    <t>1.1. Подпрограмма "Развитие дошкольного образования"</t>
  </si>
  <si>
    <t>1.2. Подпрограмма "Развитие начального общего, основного общего, среднего общего образования"</t>
  </si>
  <si>
    <t>Основное мероприятие "Реализация основных образовательных программ дошкольного образования, осуществление присмотра и ухода за детьми"</t>
  </si>
  <si>
    <t xml:space="preserve"> Основное мероприятие "Кадровое обеспечение системы дошкольного образования"</t>
  </si>
  <si>
    <t>Основное мероприятие "Реализация образовательных программ начального общего, основного общего, среднего общего образования"</t>
  </si>
  <si>
    <t>Основное мероприятие "Кадровое обеспечение системы начального общего, основного общего образования"</t>
  </si>
  <si>
    <t>Основное мероприятие «Реализация отдельных мероприятий по образовательным программам начального, общего, основного общего, среднего общего федерального проекта «Успех каждого ребенка» национального проекта «Образование»</t>
  </si>
  <si>
    <t>1.3. Подпрограмма "Развитие дополнительного образования"</t>
  </si>
  <si>
    <t>Основное мероприятие "Реализация программа дополнительного образования детям"</t>
  </si>
  <si>
    <t>Основное мероприятие "Кадровое обеспечение дополнительного образования "</t>
  </si>
  <si>
    <t>1.4. Подпрограмма "Развитие молодежной политики"</t>
  </si>
  <si>
    <t>Основное мероприятие "Реализация основных направлений молодежной политики"</t>
  </si>
  <si>
    <t>Основное мероприятие "Организация отдыха, досуга, оздоровления и занятости детей и подростков в каникулярный период"</t>
  </si>
  <si>
    <t>2. Муниципальная программа "Развитие культуры, физической культуры и спорта   Кемского муниципального района"</t>
  </si>
  <si>
    <t>2.1. Подпрограмма "Организация и обеспечение предоставления муниципальных услуг в сфере культуры"</t>
  </si>
  <si>
    <t>Основное мероприятие "Развитие музейного и архивного дела"</t>
  </si>
  <si>
    <t>Основное мероприятие "Развитие библиотечного дела"</t>
  </si>
  <si>
    <t>Основное мероприятие "Развитие клубных учреждений и центров культуры"</t>
  </si>
  <si>
    <t>2.2. Подпрограмма "Организация и обеспечение предоставления муниципальных услуг в сфере дополнительного образования"</t>
  </si>
  <si>
    <t>Основное мероприятие "Реализация дополнительного образования по дополнительной образовательной программе художественно-эстетической направленности и дополнительным предпрофессиональным общеобразовательным программам в области искусства"</t>
  </si>
  <si>
    <t>2.3. Подпрограмма "Развитие физической культуры и спорта"</t>
  </si>
  <si>
    <t>Основное мероприятие "Организация и проведение физкультурных и спортивных массовых мероприятий”</t>
  </si>
  <si>
    <t>Основное мероприятие "Обеспечение реализации муниципальной программы"</t>
  </si>
  <si>
    <t>Основное мероприятие "Обеспечение мероприятий в области архитектуры, строительства, градостроительства, землеустройства и землепользования"</t>
  </si>
  <si>
    <t>4.Муниципальная программа "Социальная поддержка граждан, профилактика ассоциального поведения"</t>
  </si>
  <si>
    <t>4.1. Подпрограмма "Социальная помощь отдельным категориям граждан"</t>
  </si>
  <si>
    <t>Основное мероприятие "Предоставление мер социальной поддержки отдельным категориям граждан"</t>
  </si>
  <si>
    <t>Основное мероприятие "Оказание адресной социальной помощи отдельным категориям граждан"</t>
  </si>
  <si>
    <t>Основное мероприятие "Обеспечение и совершенствование социальной поддержки семьи и детей"</t>
  </si>
  <si>
    <t>Основное мероприятие "Развитие воспитательной и пропагандитской работы с населением"</t>
  </si>
  <si>
    <t>4.3. Подпрограмма "Противодействие экстремизму на территории Кемского муниципального района"</t>
  </si>
  <si>
    <t>Основное мероприятие «Патриотическое воспитание молодежи»</t>
  </si>
  <si>
    <t>5. Муниципальная программа "Экономическое развитие и поддержка экономики Кемского муниципального района"</t>
  </si>
  <si>
    <t>5.1. Подпрограмма "Развитие малого и среднего предпринимательства в Кемском муниципальном районе"</t>
  </si>
  <si>
    <t>Основное мероприятие "Финансовая поддержка субъектов малого и среднего предпринимательства"</t>
  </si>
  <si>
    <t xml:space="preserve">Основное мероприятие "Осуществление муниципальной поддержки юридическим лицам и индивидуальным предпринимателям, осуществляющим регулярные пассажирские перевозки на территории Кемского муниципального района по </t>
  </si>
  <si>
    <t>Основное мероприятие "Реализация мероприятий по управлению муниципальным имуществом"</t>
  </si>
  <si>
    <t>6. Муниципальная программа "Защита населения и территории Кемского района от чрезвычайных ситуаций"</t>
  </si>
  <si>
    <t>7. Муниципальная программа "Благоустройство"</t>
  </si>
  <si>
    <t>Основное мероприятие "Благоустройство территорий"</t>
  </si>
  <si>
    <t>8. Муниципальная программа "Обеспечение жильем и повышение качества жилищно-коммунальных услуг на территории Кемского района"</t>
  </si>
  <si>
    <t>9. Муниципальная программа "Управления муниципальными финансами муниципальных образований Кемского муниципального района"</t>
  </si>
  <si>
    <t>9.1. Подпрограмма  "Организация бюджетного процесса Кемского муниципального района"</t>
  </si>
  <si>
    <t>Основное мероприятие "Выравнивание бюджетной обеспеченности муниципальных образований"</t>
  </si>
  <si>
    <t>Основное мероприятие "Обеспечение своевременных расчетов и выплат по обязательствам Кемского района"</t>
  </si>
  <si>
    <t>9.2. Подпрограмма "Организация исполнения бюджета и формирование бюджетной отчетности"</t>
  </si>
  <si>
    <t>Основное мероприятие " Автоматизация бюджетного процесса"</t>
  </si>
  <si>
    <t>Основное мероприятие "Обеспечение функций финансовых органов"</t>
  </si>
  <si>
    <t>3. Муниципальная программа "Развитие градостроительной деятельности в Кемском муниципальном районе"</t>
  </si>
  <si>
    <t>1.5. Основное мероприятие "Обеспечение реализации муниципальной программы"</t>
  </si>
  <si>
    <t>Основное мероприятие " Региональный проект "Спорт - норма жизни" в рамках реализации национального проекта "Демография"</t>
  </si>
  <si>
    <t>2.4. Основное мероприятие "Обеспечение реализации муниципальной программы"</t>
  </si>
  <si>
    <t>Основное мероприятие "Реализация мероприятий регионального проекта "Цифровая культура" национального проекта "Культура"</t>
  </si>
  <si>
    <t>Основное мероприятие «Реализация отдельных мероприятий федерального проекта «Обеспечение устойчивого сокращения непригодного для проживания жилищного фонда» национального проекта «Жилье и городская среда»</t>
  </si>
  <si>
    <t>Осуществление государственных полномочий Республики Карелия по созданию и обеспечению деятельности административных комиссий и определению перечня должностных лиц, уполномоченных составлять протоколы об административных</t>
  </si>
  <si>
    <t>Осуществление отдельных государственных полномочий Республики Карелия по проведению на территории Республики Карелия мероприятий по защите населения от болезней, общих для человека и животных</t>
  </si>
  <si>
    <t xml:space="preserve">Осуществление государственных полномочий Республики Карелия по созданию комиссий по делам несовершенолетних и защите их прав и организации деятельности таких комиссий </t>
  </si>
  <si>
    <t xml:space="preserve">Осуществление государственных полномочий Республики Карелия по регулированию цен (тарифов) на отдельные виды продукции, товаров и услуг </t>
  </si>
  <si>
    <t xml:space="preserve">Осуществление государственных полномчий Республики Карелия по организации и осуществлению деятельности органов опеки и попечительства </t>
  </si>
  <si>
    <t>Осуществление первичного воинского учета на территориях, где отсутствуют военные комиссариаты</t>
  </si>
  <si>
    <t>Осуществление переданных полномочий Российской Федерации по составлению (изменению) списков кандидатов в присяжные заседатели федеральных судов общей юрисдикции в Российской Федерации</t>
  </si>
  <si>
    <t>Проведение Всероссийской переписи населения 2020 года</t>
  </si>
  <si>
    <t xml:space="preserve">Представительские расходы муниципального образования </t>
  </si>
  <si>
    <t xml:space="preserve">Резервный фонд администрации для предупреждения и ликвидации чрезвычайных ситуаций </t>
  </si>
  <si>
    <t xml:space="preserve">Резерв на финансовое обеспечение расходных обязательств муниципальных образований, софинансируемых из вышестоящих бюджетов </t>
  </si>
  <si>
    <t>Выполнение других обязательств органов муниципального образования</t>
  </si>
  <si>
    <t xml:space="preserve">Мероприятия по опубликованию (обнародованию) правовых актов и доведение информации до населения </t>
  </si>
  <si>
    <t>Реализация мероприятий из резервного фонда Правительства Республики Карелия для ликвидации чрезвычайных ситуаций</t>
  </si>
  <si>
    <t>Аппарат представительного органа муниципального образования</t>
  </si>
  <si>
    <t>Глава  администрации муниципального образования</t>
  </si>
  <si>
    <t>Осуществление полномочий  органами местного самоуправления</t>
  </si>
  <si>
    <t>Услуги, связанные с обеспечением деятельности организаций</t>
  </si>
  <si>
    <t>ИТОГО РАСХОДОВ</t>
  </si>
  <si>
    <t xml:space="preserve">Основное мероприятие «Реализации дополнительного образования по общеразвивающей программе» </t>
  </si>
  <si>
    <t>х</t>
  </si>
  <si>
    <t>Основное мероприятие «Региональный проект «Культурная среда» в рамках реализации нацио-нального проекта «Культура»</t>
  </si>
  <si>
    <t>Основное мероприятие "Профилактика правонарушений в сфере пожарной безопасности"</t>
  </si>
  <si>
    <t>Основное мероприятие "Обеспечение мероприятий по защите населения и территорий от чрезвычайных ситуаций природного и техногенного характера, гражданская оборона"</t>
  </si>
  <si>
    <t>Основное мероприятие "Обеспечение и реализация мероприятий по коммунальному хозяйству"</t>
  </si>
  <si>
    <t>8.2.Муниципальная программа "Обеспечение жильем и повышение качества жилищно-коммунальных услуг на территории Кемского района"</t>
  </si>
  <si>
    <t>Основное мероприятие "Реализация мероприятий государственной программы Республики Карелия "Обеспечение доступным и комфортным жильем и жилищно-коммунальными услугами"</t>
  </si>
  <si>
    <t>Реализация мероприятий на поддержку местных инициатив граждан, проживающих в муниципальных образованиях</t>
  </si>
  <si>
    <t>Мероприятия по ликвидации мест несанкционированного размещения отходов производства и потребления</t>
  </si>
  <si>
    <t>Реализация мероприятий  в рамках иного межбюджетного трансферта из бюджета Республики Карелия на обеспечение доступа органов местного самоуправления и муниципальных учреждений к сети Интернет</t>
  </si>
  <si>
    <t>10. Непрограммные статьи расходов</t>
  </si>
  <si>
    <t>x</t>
  </si>
  <si>
    <t>Расходы на содержание аппаратов, финансовое обеспечение деятельности учреждений</t>
  </si>
  <si>
    <t>Непрограммные статьи расходов</t>
  </si>
  <si>
    <t>Основное мероприятие "Организация уличного освещения"</t>
  </si>
  <si>
    <t>Основное мероприятие "Обеспечение и реализация мероприятий по жилищному хозяйству"</t>
  </si>
  <si>
    <t>Проведение выборов главы</t>
  </si>
  <si>
    <t>Проведение выборов депутатов представительного органа</t>
  </si>
  <si>
    <t>Подготовка к праздничным мероприятиям</t>
  </si>
  <si>
    <t>Мероприятия по осуществлению подвоза воды населению</t>
  </si>
  <si>
    <t>Компенсация части потерь в доходах муниципальных унитарных предприятий осуществляющие деятельность по обеспечению содержания и эксплуатации городской бани (Субсидии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услуг)</t>
  </si>
  <si>
    <t xml:space="preserve">Мероприятия по пожарному надзору и обеспечению пожарной безопасности </t>
  </si>
  <si>
    <t>Реализация мероприятий по паромной переправе</t>
  </si>
  <si>
    <t xml:space="preserve">Софинансирование мероприятий по ликвидации мест несанкционированного размещения отходов производства и потребления </t>
  </si>
  <si>
    <t xml:space="preserve">Расходы по несвоевременному исполнению судебных решений </t>
  </si>
  <si>
    <t>11. Муниципальная программа "Повышение безопасности дорожного движения на территории Кемского городского поселения"</t>
  </si>
  <si>
    <t>Основное мероприятие «Капитальный ремонт, ремонт и содержание дорог общего пользования на территории населенных пунктов муниципального образования»</t>
  </si>
  <si>
    <t>11.1. Муниципальная программа "Повышение безопасности дорожного движения на территории Кемского городского поселения"</t>
  </si>
  <si>
    <t>12. Адресная программа "Переселение граждан из аварийного жилищного фонда"</t>
  </si>
  <si>
    <t>12.1.Подпрограмма "Переселение граждан из аварийного жилищного фонда"</t>
  </si>
  <si>
    <t>13. Муниципальная программа "Формирование современной городской среды на территории Кемского городского поселения"</t>
  </si>
  <si>
    <t>13.1. Муниципальная программа "Формирование современной городской среды на территории Кемского городского поселения</t>
  </si>
  <si>
    <t>Основное мероприятие «Реализация мероприятий по повышению качества условий проживания населения федерального проекта «Формирование комфортной городской среды» национального проекта «Жилье и городская среда»</t>
  </si>
  <si>
    <t>14. Муниципальная программа "Формирование современной городской среды на территории Рабочеостровского сельского поселения на 2018-2022 годы"</t>
  </si>
  <si>
    <t>14.1.Муниципальная программа "Формирование современной городской среды на территории Рабочеостровского сельского поселения на 2018-2022 годы"</t>
  </si>
  <si>
    <t>15. Муниципальная программа «Повышение безопасности дорожного движения на территории Рабочеостровского сельского поселения»</t>
  </si>
  <si>
    <t>15.1. Муниципальная программа «Повышение безопасности дорожного движения на территории Рабочеостровского сельского поселения»</t>
  </si>
  <si>
    <t>16. Муниципальная программа «Управление муниципальным имуществом в Рабочеостровским сельском поселении»</t>
  </si>
  <si>
    <t>16.1. Муниципальная программа «Управление муниципальным имуществом в Рабочеостровским сельском поселении»</t>
  </si>
  <si>
    <t>17. Муниципальная программа "Благоустройство на территории Рабочеостровского сельского поселения"</t>
  </si>
  <si>
    <t>17.1. Муниципальная программа "Благоустройство на территории Рабочеостровского сельского поселения"</t>
  </si>
  <si>
    <t>Основное мероприятие «Организация уличного освещения»</t>
  </si>
  <si>
    <t>18.1. Муниципальная программа «Повышение безопасности дорожного движения на территории Кривопорожского сельского поселения»</t>
  </si>
  <si>
    <t>19. Муниципальная программа «Экономическое развитие и поддержка экономики в Кривопорожском сельском поселении»</t>
  </si>
  <si>
    <t xml:space="preserve">19.1. Подпрограмма «Управление муниципальным имуществом в Кривопорожском сельском поселении» </t>
  </si>
  <si>
    <t>20. Муниципальная программа «Повышение безопасности дорожного движения на территории Куземского сельского поселения»</t>
  </si>
  <si>
    <t>20.1. Муниципальная программа «Повышение безопасности дорожного движения на территории Куземского сельского поселения»</t>
  </si>
  <si>
    <t>21. Муниципальная программа "Благоустройство на территории Куземского сельского поселения"</t>
  </si>
  <si>
    <t>21.1. Муниципальная программа "Благоустройство на территории Куземского сельского поселения"</t>
  </si>
  <si>
    <t>22. Муниципальная программа «Экономическое развитие и поддержка экономики в Куземском  сельском поселении»</t>
  </si>
  <si>
    <t>22.1. Подпрограмма «Управление муниципальным имуществом в сельском поселении»</t>
  </si>
  <si>
    <t>Основное мероприятие "Региональный проект "Патриотическое воспитание граждан Российской Федерации" в рамках реализации национального проекта "Образование"</t>
  </si>
  <si>
    <t>Основное мероприятие «Региональный проект «Культурная среда» в рамках реализации национального проекта «Культура»</t>
  </si>
  <si>
    <t>Глава муниципального образования (Расходы на выплаты персоналу государственных (муниципальных) органов)</t>
  </si>
  <si>
    <t>18. Муниципальная программа "Благоустройство на территории Кривопорожского сельского поселения"</t>
  </si>
  <si>
    <t>18.1. Муниципальная программа "Благоустройство на территории Кривопорожского сельского поселения"</t>
  </si>
  <si>
    <t>19. Муниципальная программа «Повышение безопасности дорожного движения на территории Кривопорожского сельского поселения»</t>
  </si>
  <si>
    <t>Основное мероприятие "Использование наглядной агитации и литературы по профилактике наркомании, буклетов, листовок, методических пособий, памяток для детей, подростков, педагогов и родителей"</t>
  </si>
  <si>
    <t>4.2. Подпрограмма "Профилактика немедицинского потребления наркотиков"</t>
  </si>
  <si>
    <t>4.3. Подпрограмма «Профилактика правонарушений»</t>
  </si>
  <si>
    <t>Реализация мероприятий на поддержку развития территориального общественного самоуправления</t>
  </si>
  <si>
    <t>5.2. Подпрограмма "Создание условий для предоставления транспортных услуг населению и организация транспортного обслуживания"</t>
  </si>
  <si>
    <t>5.3. Подпрограмма «Управление муниципальным имуществом в Кемском муниципальном районе»</t>
  </si>
  <si>
    <t>Факт на 01.10.2022 отчетный год</t>
  </si>
  <si>
    <t>План на 2023 год по состоянию на 01.10.2023 (текущий ) год</t>
  </si>
  <si>
    <t>Факт на 01.10.2023 (текущий) год</t>
  </si>
  <si>
    <t>Информация о расходах консолидированного бюджета Кемского муниципального района по муниципальным программам и непрограмным направлениям деятельности за 3 квартал 2023 года</t>
  </si>
  <si>
    <t>Реализация мероприятий по предоставлению субсидии МУП "КЭСНА" на обеспечение производственной деятельности</t>
  </si>
  <si>
    <t>Реализация мероприятий в рамках иного межбюджетного трансферта на поощрение региональных и муницпальных управленческих команд за достижение показателей деятельности органов исполнительной власти субъектов Российской Федерации</t>
  </si>
  <si>
    <t>Основное мерпориятие "Разработка и организация размещения памяток для информирвоания населения в местах массового скопления граждан</t>
  </si>
  <si>
    <t>4.2.Подпрограмма "Профилактика терроризма, а также минимизация и (или) ликвидация последствий его проявления на территории муниципального образования"</t>
  </si>
  <si>
    <t>Компенсация части затрат за приобретенные и переданные в муницпальную собственность жилые помещения</t>
  </si>
  <si>
    <t>Софинансирование мероприятий в рамках субсидии на реализацию мероприятий государственной программы Республики Карелия «Эффективное управление региональными финансами»</t>
  </si>
  <si>
    <t>Осуществление полномочий контрольно - счетного органа</t>
  </si>
  <si>
    <t>Осуществление полномочий контрольно-счётного органа по  внешнему муниципальному финансовому контролю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</si>
</sst>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#.0"/>
    <numFmt numFmtId="165" formatCode="0.0%"/>
  </numFmts>
  <fonts count="9" x14ac:knownFonts="1">
    <font>
      <sz val="10"/>
      <name val="Arial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b/>
      <u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27">
    <xf numFmtId="0" fontId="0" fillId="0" borderId="0" xfId="0"/>
    <xf numFmtId="0" fontId="5" fillId="2" borderId="0" xfId="0" applyFont="1" applyFill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wrapText="1"/>
    </xf>
    <xf numFmtId="0" fontId="2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9" fontId="1" fillId="2" borderId="1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 wrapText="1"/>
    </xf>
    <xf numFmtId="1" fontId="1" fillId="2" borderId="1" xfId="0" applyNumberFormat="1" applyFont="1" applyFill="1" applyBorder="1" applyAlignment="1">
      <alignment horizontal="center" vertical="center"/>
    </xf>
    <xf numFmtId="165" fontId="3" fillId="2" borderId="1" xfId="0" applyNumberFormat="1" applyFont="1" applyFill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center" vertical="center"/>
    </xf>
    <xf numFmtId="0" fontId="4" fillId="2" borderId="0" xfId="0" applyFont="1" applyFill="1" applyBorder="1"/>
    <xf numFmtId="0" fontId="1" fillId="2" borderId="0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164" fontId="5" fillId="2" borderId="0" xfId="0" applyNumberFormat="1" applyFont="1" applyFill="1" applyAlignment="1">
      <alignment horizont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/>
    </xf>
    <xf numFmtId="164" fontId="4" fillId="2" borderId="0" xfId="0" applyNumberFormat="1" applyFont="1" applyFill="1"/>
    <xf numFmtId="3" fontId="8" fillId="2" borderId="1" xfId="0" applyNumberFormat="1" applyFont="1" applyFill="1" applyBorder="1" applyAlignment="1">
      <alignment horizontal="center" vertical="center"/>
    </xf>
    <xf numFmtId="165" fontId="8" fillId="2" borderId="1" xfId="0" applyNumberFormat="1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8"/>
  <sheetViews>
    <sheetView tabSelected="1" workbookViewId="0">
      <selection activeCell="K122" sqref="K122"/>
    </sheetView>
  </sheetViews>
  <sheetFormatPr defaultRowHeight="12.75" x14ac:dyDescent="0.2"/>
  <cols>
    <col min="1" max="1" width="54.85546875" style="12" customWidth="1"/>
    <col min="2" max="2" width="14.5703125" style="23" customWidth="1"/>
    <col min="3" max="3" width="14.28515625" style="6" customWidth="1"/>
    <col min="4" max="4" width="15.42578125" style="6" customWidth="1"/>
    <col min="5" max="5" width="14.28515625" style="6" customWidth="1"/>
    <col min="6" max="6" width="15.85546875" style="6" customWidth="1"/>
    <col min="7" max="7" width="16" style="6" customWidth="1"/>
    <col min="8" max="8" width="12.28515625" style="6" customWidth="1"/>
    <col min="9" max="9" width="13.140625" style="6" customWidth="1"/>
    <col min="10" max="10" width="9.140625" style="6"/>
    <col min="11" max="11" width="20.85546875" style="6" customWidth="1"/>
    <col min="12" max="16384" width="9.140625" style="6"/>
  </cols>
  <sheetData>
    <row r="1" spans="1:11" ht="41.25" customHeight="1" x14ac:dyDescent="0.2">
      <c r="A1" s="26" t="s">
        <v>147</v>
      </c>
      <c r="B1" s="26"/>
      <c r="C1" s="26"/>
      <c r="D1" s="26"/>
      <c r="E1" s="26"/>
      <c r="F1" s="26"/>
      <c r="G1" s="26"/>
      <c r="H1" s="26"/>
      <c r="I1" s="26"/>
    </row>
    <row r="2" spans="1:11" ht="27" customHeight="1" x14ac:dyDescent="0.25">
      <c r="A2" s="7"/>
      <c r="B2" s="20"/>
      <c r="C2" s="1"/>
      <c r="D2" s="1"/>
      <c r="E2" s="1"/>
      <c r="F2" s="1"/>
      <c r="G2" s="1"/>
      <c r="H2" s="1"/>
      <c r="I2" s="8" t="s">
        <v>2</v>
      </c>
    </row>
    <row r="3" spans="1:11" ht="80.25" customHeight="1" x14ac:dyDescent="0.2">
      <c r="A3" s="2" t="s">
        <v>0</v>
      </c>
      <c r="B3" s="21" t="s">
        <v>144</v>
      </c>
      <c r="C3" s="2" t="s">
        <v>3</v>
      </c>
      <c r="D3" s="2" t="s">
        <v>145</v>
      </c>
      <c r="E3" s="2" t="s">
        <v>4</v>
      </c>
      <c r="F3" s="2" t="s">
        <v>146</v>
      </c>
      <c r="G3" s="2" t="s">
        <v>4</v>
      </c>
      <c r="H3" s="2" t="s">
        <v>1</v>
      </c>
      <c r="I3" s="2" t="s">
        <v>5</v>
      </c>
      <c r="J3" s="16"/>
      <c r="K3" s="17"/>
    </row>
    <row r="4" spans="1:11" ht="15" x14ac:dyDescent="0.25">
      <c r="A4" s="2">
        <v>1</v>
      </c>
      <c r="B4" s="22">
        <v>2</v>
      </c>
      <c r="C4" s="3">
        <v>3</v>
      </c>
      <c r="D4" s="3">
        <v>4</v>
      </c>
      <c r="E4" s="3">
        <v>5</v>
      </c>
      <c r="F4" s="3">
        <v>6</v>
      </c>
      <c r="G4" s="3">
        <v>7</v>
      </c>
      <c r="H4" s="3">
        <v>8</v>
      </c>
      <c r="I4" s="3">
        <v>9</v>
      </c>
    </row>
    <row r="5" spans="1:11" ht="42.75" x14ac:dyDescent="0.2">
      <c r="A5" s="9" t="s">
        <v>6</v>
      </c>
      <c r="B5" s="4">
        <f>SUM(B6+B9+B14+B18+B21)</f>
        <v>322135.57337999996</v>
      </c>
      <c r="C5" s="5">
        <f t="shared" ref="C5:C36" si="0">SUM(B5/$B$168)</f>
        <v>0.59467712519171578</v>
      </c>
      <c r="D5" s="4">
        <f>SUM(D6+D9+D14+D18+D21)</f>
        <v>511875.27999999997</v>
      </c>
      <c r="E5" s="5">
        <f t="shared" ref="E5:E36" si="1">D5/$D$168</f>
        <v>0.57916955735479803</v>
      </c>
      <c r="F5" s="4">
        <f>SUM(F6+F9+F14+F18+F21)</f>
        <v>359313.14026999997</v>
      </c>
      <c r="G5" s="5">
        <f t="shared" ref="G5:G36" si="2">F5/$F$168</f>
        <v>0.59848261388963486</v>
      </c>
      <c r="H5" s="4">
        <f>F5/B5*100-100</f>
        <v>11.540969070852753</v>
      </c>
      <c r="I5" s="13">
        <f>F5/D5*100</f>
        <v>70.195446881123075</v>
      </c>
    </row>
    <row r="6" spans="1:11" ht="38.25" customHeight="1" x14ac:dyDescent="0.2">
      <c r="A6" s="10" t="s">
        <v>7</v>
      </c>
      <c r="B6" s="4">
        <f>B7+B8</f>
        <v>79010.173809999993</v>
      </c>
      <c r="C6" s="5">
        <f t="shared" si="0"/>
        <v>0.14585642476313274</v>
      </c>
      <c r="D6" s="4">
        <f>SUM(D7:D8)</f>
        <v>129408.78</v>
      </c>
      <c r="E6" s="5">
        <f t="shared" si="1"/>
        <v>0.14642165535015569</v>
      </c>
      <c r="F6" s="4">
        <f>F7+F8</f>
        <v>87464.592999999993</v>
      </c>
      <c r="G6" s="5">
        <f t="shared" si="2"/>
        <v>0.14568361792195655</v>
      </c>
      <c r="H6" s="4">
        <f t="shared" ref="H6:H73" si="3">F6/B6*100-100</f>
        <v>10.700418417419002</v>
      </c>
      <c r="I6" s="13">
        <f t="shared" ref="I6:I73" si="4">F6/D6*100</f>
        <v>67.587835230345263</v>
      </c>
    </row>
    <row r="7" spans="1:11" ht="45" x14ac:dyDescent="0.2">
      <c r="A7" s="19" t="s">
        <v>9</v>
      </c>
      <c r="B7" s="4">
        <v>79010.173809999993</v>
      </c>
      <c r="C7" s="5">
        <f t="shared" si="0"/>
        <v>0.14585642476313274</v>
      </c>
      <c r="D7" s="4">
        <v>129408.78</v>
      </c>
      <c r="E7" s="5">
        <f t="shared" si="1"/>
        <v>0.14642165535015569</v>
      </c>
      <c r="F7" s="4">
        <v>87464.592999999993</v>
      </c>
      <c r="G7" s="5">
        <f t="shared" si="2"/>
        <v>0.14568361792195655</v>
      </c>
      <c r="H7" s="4">
        <f t="shared" si="3"/>
        <v>10.700418417419002</v>
      </c>
      <c r="I7" s="13">
        <f t="shared" si="4"/>
        <v>67.587835230345263</v>
      </c>
    </row>
    <row r="8" spans="1:11" ht="30" hidden="1" x14ac:dyDescent="0.2">
      <c r="A8" s="19" t="s">
        <v>10</v>
      </c>
      <c r="B8" s="4">
        <v>0</v>
      </c>
      <c r="C8" s="5">
        <f t="shared" si="0"/>
        <v>0</v>
      </c>
      <c r="D8" s="4">
        <v>0</v>
      </c>
      <c r="E8" s="5">
        <f t="shared" si="1"/>
        <v>0</v>
      </c>
      <c r="F8" s="4">
        <v>0</v>
      </c>
      <c r="G8" s="5">
        <f t="shared" si="2"/>
        <v>0</v>
      </c>
      <c r="H8" s="4" t="e">
        <f t="shared" si="3"/>
        <v>#DIV/0!</v>
      </c>
      <c r="I8" s="13" t="e">
        <f t="shared" si="4"/>
        <v>#DIV/0!</v>
      </c>
    </row>
    <row r="9" spans="1:11" ht="30" x14ac:dyDescent="0.2">
      <c r="A9" s="10" t="s">
        <v>8</v>
      </c>
      <c r="B9" s="4">
        <f>SUM(B10:B13)</f>
        <v>210522.98683000001</v>
      </c>
      <c r="C9" s="5">
        <f t="shared" si="0"/>
        <v>0.38863514290350204</v>
      </c>
      <c r="D9" s="4">
        <f>SUM(D10:D13)</f>
        <v>334367.60000000003</v>
      </c>
      <c r="E9" s="5">
        <f t="shared" si="1"/>
        <v>0.37832562433135314</v>
      </c>
      <c r="F9" s="4">
        <f>SUM(F10:F13)</f>
        <v>237617.37065</v>
      </c>
      <c r="G9" s="5">
        <f t="shared" si="2"/>
        <v>0.39578253382365292</v>
      </c>
      <c r="H9" s="4">
        <f t="shared" si="3"/>
        <v>12.870035822681473</v>
      </c>
      <c r="I9" s="13">
        <f t="shared" si="4"/>
        <v>71.064711607823241</v>
      </c>
    </row>
    <row r="10" spans="1:11" ht="45" x14ac:dyDescent="0.2">
      <c r="A10" s="19" t="s">
        <v>11</v>
      </c>
      <c r="B10" s="4">
        <v>208963.36983000001</v>
      </c>
      <c r="C10" s="5">
        <f t="shared" si="0"/>
        <v>0.38575601799274262</v>
      </c>
      <c r="D10" s="4">
        <v>332460.2</v>
      </c>
      <c r="E10" s="5">
        <f t="shared" si="1"/>
        <v>0.37616746577816307</v>
      </c>
      <c r="F10" s="4">
        <v>236698.90922</v>
      </c>
      <c r="G10" s="5">
        <f t="shared" si="2"/>
        <v>0.3942527172492572</v>
      </c>
      <c r="H10" s="4">
        <f t="shared" si="3"/>
        <v>13.272919274111985</v>
      </c>
      <c r="I10" s="13">
        <f t="shared" si="4"/>
        <v>71.196163997976285</v>
      </c>
    </row>
    <row r="11" spans="1:11" ht="39" hidden="1" customHeight="1" x14ac:dyDescent="0.2">
      <c r="A11" s="19" t="s">
        <v>12</v>
      </c>
      <c r="B11" s="4">
        <v>0</v>
      </c>
      <c r="C11" s="5">
        <f t="shared" si="0"/>
        <v>0</v>
      </c>
      <c r="D11" s="4">
        <v>0</v>
      </c>
      <c r="E11" s="5">
        <f t="shared" si="1"/>
        <v>0</v>
      </c>
      <c r="F11" s="4">
        <v>0</v>
      </c>
      <c r="G11" s="5">
        <f t="shared" si="2"/>
        <v>0</v>
      </c>
      <c r="H11" s="4" t="e">
        <f t="shared" si="3"/>
        <v>#DIV/0!</v>
      </c>
      <c r="I11" s="13" t="e">
        <f t="shared" si="4"/>
        <v>#DIV/0!</v>
      </c>
    </row>
    <row r="12" spans="1:11" ht="75" customHeight="1" x14ac:dyDescent="0.2">
      <c r="A12" s="19" t="s">
        <v>13</v>
      </c>
      <c r="B12" s="4">
        <v>1005</v>
      </c>
      <c r="C12" s="5">
        <f t="shared" si="0"/>
        <v>1.8552763500995571E-3</v>
      </c>
      <c r="D12" s="4">
        <v>0</v>
      </c>
      <c r="E12" s="5">
        <f t="shared" si="1"/>
        <v>0</v>
      </c>
      <c r="F12" s="4">
        <v>0</v>
      </c>
      <c r="G12" s="5">
        <f t="shared" si="2"/>
        <v>0</v>
      </c>
      <c r="H12" s="4">
        <f t="shared" si="3"/>
        <v>-100</v>
      </c>
      <c r="I12" s="13" t="s">
        <v>81</v>
      </c>
    </row>
    <row r="13" spans="1:11" ht="57" customHeight="1" x14ac:dyDescent="0.2">
      <c r="A13" s="19" t="s">
        <v>132</v>
      </c>
      <c r="B13" s="4">
        <v>554.61699999999996</v>
      </c>
      <c r="C13" s="5">
        <f t="shared" si="0"/>
        <v>1.0238485606598666E-3</v>
      </c>
      <c r="D13" s="4">
        <v>1907.4</v>
      </c>
      <c r="E13" s="5">
        <f t="shared" si="1"/>
        <v>2.158158553190031E-3</v>
      </c>
      <c r="F13" s="4">
        <v>918.46142999999995</v>
      </c>
      <c r="G13" s="5">
        <f t="shared" si="2"/>
        <v>1.5298165743956968E-3</v>
      </c>
      <c r="H13" s="4" t="s">
        <v>81</v>
      </c>
      <c r="I13" s="13">
        <f t="shared" si="4"/>
        <v>48.152533815665301</v>
      </c>
    </row>
    <row r="14" spans="1:11" ht="30" x14ac:dyDescent="0.2">
      <c r="A14" s="10" t="s">
        <v>14</v>
      </c>
      <c r="B14" s="4">
        <f>SUM(B15:B17)</f>
        <v>13099.358789999998</v>
      </c>
      <c r="C14" s="5">
        <f t="shared" si="0"/>
        <v>2.4182020462244522E-2</v>
      </c>
      <c r="D14" s="4">
        <f>SUM(D15:D17)</f>
        <v>20139.3</v>
      </c>
      <c r="E14" s="5">
        <f t="shared" si="1"/>
        <v>2.2786936431928272E-2</v>
      </c>
      <c r="F14" s="4">
        <f>SUM(F15:F17)</f>
        <v>15234.02319</v>
      </c>
      <c r="G14" s="5">
        <f t="shared" si="2"/>
        <v>2.5374240452089976E-2</v>
      </c>
      <c r="H14" s="4">
        <f t="shared" si="3"/>
        <v>16.295945734607997</v>
      </c>
      <c r="I14" s="13">
        <f t="shared" si="4"/>
        <v>75.643260639644865</v>
      </c>
    </row>
    <row r="15" spans="1:11" ht="32.25" customHeight="1" x14ac:dyDescent="0.2">
      <c r="A15" s="19" t="s">
        <v>15</v>
      </c>
      <c r="B15" s="4">
        <v>10676.957039999999</v>
      </c>
      <c r="C15" s="5">
        <f t="shared" si="0"/>
        <v>1.9710155111782059E-2</v>
      </c>
      <c r="D15" s="4">
        <v>20139.3</v>
      </c>
      <c r="E15" s="5">
        <f t="shared" si="1"/>
        <v>2.2786936431928272E-2</v>
      </c>
      <c r="F15" s="4">
        <v>15234.02319</v>
      </c>
      <c r="G15" s="5">
        <f t="shared" si="2"/>
        <v>2.5374240452089976E-2</v>
      </c>
      <c r="H15" s="4">
        <f t="shared" si="3"/>
        <v>42.681319526972658</v>
      </c>
      <c r="I15" s="13">
        <f t="shared" si="4"/>
        <v>75.643260639644865</v>
      </c>
    </row>
    <row r="16" spans="1:11" ht="37.5" hidden="1" customHeight="1" x14ac:dyDescent="0.2">
      <c r="A16" s="19" t="s">
        <v>16</v>
      </c>
      <c r="B16" s="4">
        <v>0</v>
      </c>
      <c r="C16" s="5">
        <f t="shared" si="0"/>
        <v>0</v>
      </c>
      <c r="D16" s="4">
        <v>0</v>
      </c>
      <c r="E16" s="5">
        <f t="shared" si="1"/>
        <v>0</v>
      </c>
      <c r="F16" s="4">
        <v>0</v>
      </c>
      <c r="G16" s="5">
        <f t="shared" si="2"/>
        <v>0</v>
      </c>
      <c r="H16" s="4" t="e">
        <f t="shared" si="3"/>
        <v>#DIV/0!</v>
      </c>
      <c r="I16" s="13" t="e">
        <f t="shared" si="4"/>
        <v>#DIV/0!</v>
      </c>
    </row>
    <row r="17" spans="1:9" ht="77.25" customHeight="1" x14ac:dyDescent="0.2">
      <c r="A17" s="19" t="s">
        <v>13</v>
      </c>
      <c r="B17" s="4">
        <v>2422.40175</v>
      </c>
      <c r="C17" s="5">
        <f t="shared" si="0"/>
        <v>4.4718653504624674E-3</v>
      </c>
      <c r="D17" s="4">
        <v>0</v>
      </c>
      <c r="E17" s="5">
        <f t="shared" si="1"/>
        <v>0</v>
      </c>
      <c r="F17" s="4">
        <v>0</v>
      </c>
      <c r="G17" s="5">
        <f t="shared" si="2"/>
        <v>0</v>
      </c>
      <c r="H17" s="4">
        <f t="shared" si="3"/>
        <v>-100</v>
      </c>
      <c r="I17" s="13" t="s">
        <v>81</v>
      </c>
    </row>
    <row r="18" spans="1:9" ht="23.25" customHeight="1" x14ac:dyDescent="0.2">
      <c r="A18" s="10" t="s">
        <v>17</v>
      </c>
      <c r="B18" s="4">
        <f>SUM(B19:B20)</f>
        <v>10</v>
      </c>
      <c r="C18" s="5">
        <f t="shared" si="0"/>
        <v>1.8460461195020466E-5</v>
      </c>
      <c r="D18" s="4">
        <f>SUM(D19:D20)</f>
        <v>90</v>
      </c>
      <c r="E18" s="5">
        <f t="shared" si="1"/>
        <v>1.018319543814107E-4</v>
      </c>
      <c r="F18" s="4">
        <f>SUM(F19:F20)</f>
        <v>85.516499999999994</v>
      </c>
      <c r="G18" s="5">
        <f t="shared" si="2"/>
        <v>1.4243881649369817E-4</v>
      </c>
      <c r="H18" s="4">
        <f t="shared" si="3"/>
        <v>755.16499999999985</v>
      </c>
      <c r="I18" s="13">
        <f t="shared" si="4"/>
        <v>95.018333333333331</v>
      </c>
    </row>
    <row r="19" spans="1:9" ht="30" customHeight="1" x14ac:dyDescent="0.2">
      <c r="A19" s="19" t="s">
        <v>18</v>
      </c>
      <c r="B19" s="4">
        <v>10</v>
      </c>
      <c r="C19" s="5">
        <f t="shared" si="0"/>
        <v>1.8460461195020466E-5</v>
      </c>
      <c r="D19" s="4">
        <v>90</v>
      </c>
      <c r="E19" s="5">
        <f t="shared" si="1"/>
        <v>1.018319543814107E-4</v>
      </c>
      <c r="F19" s="4">
        <v>85.516499999999994</v>
      </c>
      <c r="G19" s="5">
        <f t="shared" si="2"/>
        <v>1.4243881649369817E-4</v>
      </c>
      <c r="H19" s="4">
        <f t="shared" si="3"/>
        <v>755.16499999999985</v>
      </c>
      <c r="I19" s="13">
        <f t="shared" si="4"/>
        <v>95.018333333333331</v>
      </c>
    </row>
    <row r="20" spans="1:9" ht="51" hidden="1" customHeight="1" x14ac:dyDescent="0.2">
      <c r="A20" s="19" t="s">
        <v>19</v>
      </c>
      <c r="B20" s="4">
        <v>0</v>
      </c>
      <c r="C20" s="5">
        <f t="shared" si="0"/>
        <v>0</v>
      </c>
      <c r="D20" s="4">
        <v>0</v>
      </c>
      <c r="E20" s="5">
        <f t="shared" si="1"/>
        <v>0</v>
      </c>
      <c r="F20" s="4">
        <v>0</v>
      </c>
      <c r="G20" s="5">
        <f t="shared" si="2"/>
        <v>0</v>
      </c>
      <c r="H20" s="4" t="e">
        <f t="shared" si="3"/>
        <v>#DIV/0!</v>
      </c>
      <c r="I20" s="13" t="e">
        <f t="shared" si="4"/>
        <v>#DIV/0!</v>
      </c>
    </row>
    <row r="21" spans="1:9" ht="35.25" customHeight="1" x14ac:dyDescent="0.2">
      <c r="A21" s="10" t="s">
        <v>56</v>
      </c>
      <c r="B21" s="4">
        <v>19493.053950000001</v>
      </c>
      <c r="C21" s="5">
        <f t="shared" si="0"/>
        <v>3.5985076601641547E-2</v>
      </c>
      <c r="D21" s="4">
        <v>27869.599999999999</v>
      </c>
      <c r="E21" s="5">
        <f t="shared" si="1"/>
        <v>3.1533509286979594E-2</v>
      </c>
      <c r="F21" s="4">
        <v>18911.636930000001</v>
      </c>
      <c r="G21" s="5">
        <f t="shared" si="2"/>
        <v>3.1499782875441765E-2</v>
      </c>
      <c r="H21" s="4">
        <f t="shared" si="3"/>
        <v>-2.9826882000703705</v>
      </c>
      <c r="I21" s="13">
        <f t="shared" si="4"/>
        <v>67.857582921893396</v>
      </c>
    </row>
    <row r="22" spans="1:9" ht="45" customHeight="1" x14ac:dyDescent="0.2">
      <c r="A22" s="9" t="s">
        <v>20</v>
      </c>
      <c r="B22" s="4">
        <f>SUM(B23+B29+B35+B38)</f>
        <v>74463.248970000001</v>
      </c>
      <c r="C22" s="5">
        <f t="shared" si="0"/>
        <v>0.1374625918065833</v>
      </c>
      <c r="D22" s="4">
        <f>SUM(D23+D29+D35+D38)</f>
        <v>110422.55476999999</v>
      </c>
      <c r="E22" s="5">
        <f t="shared" si="1"/>
        <v>0.12493938400019403</v>
      </c>
      <c r="F22" s="4">
        <f>SUM(F23+F29+F35+F38)</f>
        <v>77428.667399999991</v>
      </c>
      <c r="G22" s="5">
        <f t="shared" si="2"/>
        <v>0.12896748284997853</v>
      </c>
      <c r="H22" s="4">
        <f t="shared" si="3"/>
        <v>3.982391946387807</v>
      </c>
      <c r="I22" s="13">
        <f t="shared" si="4"/>
        <v>70.120336883417323</v>
      </c>
    </row>
    <row r="23" spans="1:9" ht="45" x14ac:dyDescent="0.2">
      <c r="A23" s="10" t="s">
        <v>21</v>
      </c>
      <c r="B23" s="4">
        <f>SUM(B24:B28)</f>
        <v>43018.037199999999</v>
      </c>
      <c r="C23" s="5">
        <f t="shared" si="0"/>
        <v>7.941328064165469E-2</v>
      </c>
      <c r="D23" s="4">
        <f>SUM(D24:D28)</f>
        <v>66843.92160999999</v>
      </c>
      <c r="E23" s="5">
        <f t="shared" si="1"/>
        <v>7.5631635289601234E-2</v>
      </c>
      <c r="F23" s="4">
        <f>SUM(F24:F28)</f>
        <v>45939.778319999998</v>
      </c>
      <c r="G23" s="5">
        <f t="shared" si="2"/>
        <v>7.6518656094246768E-2</v>
      </c>
      <c r="H23" s="4">
        <f t="shared" si="3"/>
        <v>6.7918977949091612</v>
      </c>
      <c r="I23" s="13">
        <f t="shared" si="4"/>
        <v>68.726934646406661</v>
      </c>
    </row>
    <row r="24" spans="1:9" ht="30" x14ac:dyDescent="0.2">
      <c r="A24" s="19" t="s">
        <v>22</v>
      </c>
      <c r="B24" s="4">
        <v>4676.1049999999996</v>
      </c>
      <c r="C24" s="5">
        <f t="shared" si="0"/>
        <v>8.6323054896341178E-3</v>
      </c>
      <c r="D24" s="4">
        <v>9652.8866099999996</v>
      </c>
      <c r="E24" s="5">
        <f t="shared" si="1"/>
        <v>1.0921914543538334E-2</v>
      </c>
      <c r="F24" s="4">
        <v>5957.8071099999997</v>
      </c>
      <c r="G24" s="5">
        <f t="shared" si="2"/>
        <v>9.9235000689473982E-3</v>
      </c>
      <c r="H24" s="4">
        <f t="shared" si="3"/>
        <v>27.409609279517895</v>
      </c>
      <c r="I24" s="13">
        <f t="shared" si="4"/>
        <v>61.720471302625192</v>
      </c>
    </row>
    <row r="25" spans="1:9" ht="15" x14ac:dyDescent="0.2">
      <c r="A25" s="19" t="s">
        <v>23</v>
      </c>
      <c r="B25" s="4">
        <v>12782.983200000001</v>
      </c>
      <c r="C25" s="5">
        <f t="shared" si="0"/>
        <v>2.3597976532019858E-2</v>
      </c>
      <c r="D25" s="4">
        <v>20410.685000000001</v>
      </c>
      <c r="E25" s="5">
        <f t="shared" si="1"/>
        <v>2.3093999375703819E-2</v>
      </c>
      <c r="F25" s="4">
        <v>14585.36493</v>
      </c>
      <c r="G25" s="5">
        <f t="shared" si="2"/>
        <v>2.4293816032670782E-2</v>
      </c>
      <c r="H25" s="4">
        <f t="shared" si="3"/>
        <v>14.099852137801449</v>
      </c>
      <c r="I25" s="13">
        <f t="shared" si="4"/>
        <v>71.459458269038976</v>
      </c>
    </row>
    <row r="26" spans="1:9" ht="30.75" customHeight="1" x14ac:dyDescent="0.2">
      <c r="A26" s="19" t="s">
        <v>24</v>
      </c>
      <c r="B26" s="4">
        <v>23722.401709999998</v>
      </c>
      <c r="C26" s="5">
        <f t="shared" si="0"/>
        <v>4.3792647622014215E-2</v>
      </c>
      <c r="D26" s="4">
        <v>36780.35</v>
      </c>
      <c r="E26" s="5">
        <f t="shared" si="1"/>
        <v>4.1615721370359099E-2</v>
      </c>
      <c r="F26" s="4">
        <v>25396.60628</v>
      </c>
      <c r="G26" s="5">
        <f t="shared" si="2"/>
        <v>4.2301339992628591E-2</v>
      </c>
      <c r="H26" s="4">
        <f t="shared" si="3"/>
        <v>7.0574834305004401</v>
      </c>
      <c r="I26" s="13">
        <f t="shared" si="4"/>
        <v>69.04938718636447</v>
      </c>
    </row>
    <row r="27" spans="1:9" ht="44.25" hidden="1" customHeight="1" x14ac:dyDescent="0.2">
      <c r="A27" s="19" t="s">
        <v>82</v>
      </c>
      <c r="B27" s="4">
        <v>0</v>
      </c>
      <c r="C27" s="5">
        <f t="shared" si="0"/>
        <v>0</v>
      </c>
      <c r="D27" s="4">
        <v>0</v>
      </c>
      <c r="E27" s="5">
        <f t="shared" si="1"/>
        <v>0</v>
      </c>
      <c r="F27" s="4">
        <v>0</v>
      </c>
      <c r="G27" s="5">
        <f t="shared" si="2"/>
        <v>0</v>
      </c>
      <c r="H27" s="4" t="e">
        <f t="shared" si="3"/>
        <v>#DIV/0!</v>
      </c>
      <c r="I27" s="13" t="e">
        <f t="shared" si="4"/>
        <v>#DIV/0!</v>
      </c>
    </row>
    <row r="28" spans="1:9" ht="44.25" customHeight="1" x14ac:dyDescent="0.2">
      <c r="A28" s="19" t="s">
        <v>82</v>
      </c>
      <c r="B28" s="4">
        <v>1836.54729</v>
      </c>
      <c r="C28" s="5">
        <f t="shared" si="0"/>
        <v>3.3903509979865002E-3</v>
      </c>
      <c r="D28" s="4">
        <v>0</v>
      </c>
      <c r="E28" s="5">
        <f t="shared" si="1"/>
        <v>0</v>
      </c>
      <c r="F28" s="4">
        <v>0</v>
      </c>
      <c r="G28" s="5">
        <f t="shared" si="2"/>
        <v>0</v>
      </c>
      <c r="H28" s="4">
        <f t="shared" si="3"/>
        <v>-100</v>
      </c>
      <c r="I28" s="13" t="s">
        <v>81</v>
      </c>
    </row>
    <row r="29" spans="1:9" ht="45" x14ac:dyDescent="0.2">
      <c r="A29" s="10" t="s">
        <v>25</v>
      </c>
      <c r="B29" s="4">
        <f>SUM(B30:B32)</f>
        <v>11562.12211</v>
      </c>
      <c r="C29" s="5">
        <f t="shared" si="0"/>
        <v>2.1344210654374317E-2</v>
      </c>
      <c r="D29" s="4">
        <f>SUM(D30:D34)</f>
        <v>27017.67253</v>
      </c>
      <c r="E29" s="5">
        <f t="shared" si="1"/>
        <v>3.0569582184076145E-2</v>
      </c>
      <c r="F29" s="4">
        <f>SUM(F30:F34)</f>
        <v>19828.272530000002</v>
      </c>
      <c r="G29" s="5">
        <f t="shared" si="2"/>
        <v>3.3026558293284998E-2</v>
      </c>
      <c r="H29" s="4">
        <f t="shared" si="3"/>
        <v>71.493367232738905</v>
      </c>
      <c r="I29" s="13">
        <f t="shared" si="4"/>
        <v>73.390009846270061</v>
      </c>
    </row>
    <row r="30" spans="1:9" ht="83.25" customHeight="1" x14ac:dyDescent="0.2">
      <c r="A30" s="19" t="s">
        <v>26</v>
      </c>
      <c r="B30" s="4">
        <v>11562.12211</v>
      </c>
      <c r="C30" s="5">
        <f t="shared" si="0"/>
        <v>2.1344210654374317E-2</v>
      </c>
      <c r="D30" s="4">
        <v>17151.8</v>
      </c>
      <c r="E30" s="5">
        <f t="shared" si="1"/>
        <v>1.9406681279545333E-2</v>
      </c>
      <c r="F30" s="4">
        <v>13091.1</v>
      </c>
      <c r="G30" s="5">
        <f t="shared" si="2"/>
        <v>2.1804924086002726E-2</v>
      </c>
      <c r="H30" s="4">
        <f t="shared" si="3"/>
        <v>13.224024754742885</v>
      </c>
      <c r="I30" s="13">
        <f t="shared" si="4"/>
        <v>76.324933826187348</v>
      </c>
    </row>
    <row r="31" spans="1:9" ht="32.25" customHeight="1" x14ac:dyDescent="0.2">
      <c r="A31" s="19" t="s">
        <v>80</v>
      </c>
      <c r="B31" s="4">
        <v>0</v>
      </c>
      <c r="C31" s="5">
        <f t="shared" si="0"/>
        <v>0</v>
      </c>
      <c r="D31" s="4">
        <v>7284.8093699999999</v>
      </c>
      <c r="E31" s="5">
        <f t="shared" si="1"/>
        <v>8.2425152827012571E-3</v>
      </c>
      <c r="F31" s="4">
        <v>4156.1093700000001</v>
      </c>
      <c r="G31" s="5">
        <f t="shared" si="2"/>
        <v>6.9225389238470889E-3</v>
      </c>
      <c r="H31" s="4" t="s">
        <v>81</v>
      </c>
      <c r="I31" s="13">
        <f t="shared" si="4"/>
        <v>57.051724470862851</v>
      </c>
    </row>
    <row r="32" spans="1:9" ht="50.25" customHeight="1" x14ac:dyDescent="0.2">
      <c r="A32" s="19" t="s">
        <v>133</v>
      </c>
      <c r="B32" s="4">
        <v>0</v>
      </c>
      <c r="C32" s="5">
        <f t="shared" si="0"/>
        <v>0</v>
      </c>
      <c r="D32" s="4">
        <v>2581.0631600000002</v>
      </c>
      <c r="E32" s="5">
        <f t="shared" si="1"/>
        <v>2.9203856218295529E-3</v>
      </c>
      <c r="F32" s="4">
        <v>2581.0631600000002</v>
      </c>
      <c r="G32" s="5">
        <f t="shared" si="2"/>
        <v>4.2990952834351817E-3</v>
      </c>
      <c r="H32" s="4" t="s">
        <v>81</v>
      </c>
      <c r="I32" s="13">
        <f t="shared" si="4"/>
        <v>100</v>
      </c>
    </row>
    <row r="33" spans="1:9" ht="34.5" hidden="1" customHeight="1" x14ac:dyDescent="0.2">
      <c r="A33" s="19" t="s">
        <v>80</v>
      </c>
      <c r="B33" s="4">
        <v>0</v>
      </c>
      <c r="C33" s="5">
        <f t="shared" si="0"/>
        <v>0</v>
      </c>
      <c r="D33" s="4">
        <v>0</v>
      </c>
      <c r="E33" s="5">
        <f t="shared" si="1"/>
        <v>0</v>
      </c>
      <c r="F33" s="4">
        <v>0</v>
      </c>
      <c r="G33" s="5">
        <f t="shared" si="2"/>
        <v>0</v>
      </c>
      <c r="H33" s="4" t="e">
        <f t="shared" si="3"/>
        <v>#DIV/0!</v>
      </c>
      <c r="I33" s="13" t="e">
        <f t="shared" si="4"/>
        <v>#DIV/0!</v>
      </c>
    </row>
    <row r="34" spans="1:9" ht="56.25" hidden="1" customHeight="1" x14ac:dyDescent="0.2">
      <c r="A34" s="19" t="s">
        <v>59</v>
      </c>
      <c r="B34" s="4">
        <v>0</v>
      </c>
      <c r="C34" s="5">
        <f t="shared" si="0"/>
        <v>0</v>
      </c>
      <c r="D34" s="4">
        <v>0</v>
      </c>
      <c r="E34" s="5">
        <f t="shared" si="1"/>
        <v>0</v>
      </c>
      <c r="F34" s="4">
        <v>0</v>
      </c>
      <c r="G34" s="5">
        <f t="shared" si="2"/>
        <v>0</v>
      </c>
      <c r="H34" s="4" t="e">
        <f t="shared" si="3"/>
        <v>#DIV/0!</v>
      </c>
      <c r="I34" s="13" t="e">
        <f t="shared" si="4"/>
        <v>#DIV/0!</v>
      </c>
    </row>
    <row r="35" spans="1:9" ht="33.75" customHeight="1" x14ac:dyDescent="0.2">
      <c r="A35" s="10" t="s">
        <v>27</v>
      </c>
      <c r="B35" s="4">
        <f>SUM(B36:B37)</f>
        <v>13546.42734</v>
      </c>
      <c r="C35" s="5">
        <f t="shared" si="0"/>
        <v>2.5007329624123435E-2</v>
      </c>
      <c r="D35" s="4">
        <f>SUM(D36:D37)</f>
        <v>7867.3606300000001</v>
      </c>
      <c r="E35" s="5">
        <f t="shared" si="1"/>
        <v>8.9016523197362942E-3</v>
      </c>
      <c r="F35" s="4">
        <f>SUM(F36:F37)</f>
        <v>5439.6288599999998</v>
      </c>
      <c r="G35" s="5">
        <f t="shared" si="2"/>
        <v>9.0604070206727894E-3</v>
      </c>
      <c r="H35" s="4">
        <f t="shared" si="3"/>
        <v>-59.84454998006877</v>
      </c>
      <c r="I35" s="13">
        <f t="shared" si="4"/>
        <v>69.141725107369325</v>
      </c>
    </row>
    <row r="36" spans="1:9" ht="33" customHeight="1" x14ac:dyDescent="0.2">
      <c r="A36" s="19" t="s">
        <v>28</v>
      </c>
      <c r="B36" s="4">
        <v>9728.2356</v>
      </c>
      <c r="C36" s="5">
        <f t="shared" si="0"/>
        <v>1.7958771578981667E-2</v>
      </c>
      <c r="D36" s="4">
        <v>5742.3606300000001</v>
      </c>
      <c r="E36" s="5">
        <f t="shared" si="1"/>
        <v>6.497286730175209E-3</v>
      </c>
      <c r="F36" s="4">
        <v>4923.4712300000001</v>
      </c>
      <c r="G36" s="5">
        <f t="shared" si="2"/>
        <v>8.2006795769468174E-3</v>
      </c>
      <c r="H36" s="4">
        <f t="shared" si="3"/>
        <v>-49.389884944809516</v>
      </c>
      <c r="I36" s="13">
        <f t="shared" si="4"/>
        <v>85.739498914055488</v>
      </c>
    </row>
    <row r="37" spans="1:9" ht="48.75" customHeight="1" x14ac:dyDescent="0.2">
      <c r="A37" s="19" t="s">
        <v>57</v>
      </c>
      <c r="B37" s="4">
        <v>3818.1917400000002</v>
      </c>
      <c r="C37" s="5">
        <f t="shared" ref="C37:C68" si="5">SUM(B37/$B$168)</f>
        <v>7.0485580451417687E-3</v>
      </c>
      <c r="D37" s="4">
        <v>2125</v>
      </c>
      <c r="E37" s="5">
        <f t="shared" ref="E37:E68" si="6">D37/$D$168</f>
        <v>2.404365589561086E-3</v>
      </c>
      <c r="F37" s="4">
        <v>516.15763000000004</v>
      </c>
      <c r="G37" s="5">
        <f t="shared" ref="G37:G68" si="7">F37/$F$168</f>
        <v>8.5972744372597297E-4</v>
      </c>
      <c r="H37" s="4">
        <f t="shared" si="3"/>
        <v>-86.48162100942578</v>
      </c>
      <c r="I37" s="13">
        <f t="shared" si="4"/>
        <v>24.289770823529413</v>
      </c>
    </row>
    <row r="38" spans="1:9" ht="31.5" customHeight="1" x14ac:dyDescent="0.2">
      <c r="A38" s="10" t="s">
        <v>58</v>
      </c>
      <c r="B38" s="4">
        <v>6336.6623200000004</v>
      </c>
      <c r="C38" s="5">
        <f t="shared" si="5"/>
        <v>1.1697770886430838E-2</v>
      </c>
      <c r="D38" s="4">
        <v>8693.6</v>
      </c>
      <c r="E38" s="5">
        <f t="shared" si="6"/>
        <v>9.8365142067803561E-3</v>
      </c>
      <c r="F38" s="4">
        <v>6220.9876899999999</v>
      </c>
      <c r="G38" s="5">
        <f t="shared" si="7"/>
        <v>1.0361861441773989E-2</v>
      </c>
      <c r="H38" s="4">
        <f t="shared" si="3"/>
        <v>-1.8254819991733484</v>
      </c>
      <c r="I38" s="13">
        <f t="shared" si="4"/>
        <v>71.558246181098738</v>
      </c>
    </row>
    <row r="39" spans="1:9" ht="42.75" x14ac:dyDescent="0.2">
      <c r="A39" s="9" t="s">
        <v>55</v>
      </c>
      <c r="B39" s="4">
        <f>B40</f>
        <v>85.2</v>
      </c>
      <c r="C39" s="5">
        <f t="shared" si="5"/>
        <v>1.5728312938157439E-4</v>
      </c>
      <c r="D39" s="4">
        <f>D40</f>
        <v>1107.3</v>
      </c>
      <c r="E39" s="5">
        <f t="shared" si="6"/>
        <v>1.2528724787392895E-3</v>
      </c>
      <c r="F39" s="4">
        <f>F40</f>
        <v>354.92</v>
      </c>
      <c r="G39" s="5">
        <f t="shared" si="7"/>
        <v>5.9116526927485756E-4</v>
      </c>
      <c r="H39" s="4">
        <f t="shared" si="3"/>
        <v>316.57276995305165</v>
      </c>
      <c r="I39" s="13">
        <f t="shared" si="4"/>
        <v>32.052740901291429</v>
      </c>
    </row>
    <row r="40" spans="1:9" ht="45.75" customHeight="1" x14ac:dyDescent="0.2">
      <c r="A40" s="19" t="s">
        <v>30</v>
      </c>
      <c r="B40" s="4">
        <v>85.2</v>
      </c>
      <c r="C40" s="5">
        <f t="shared" si="5"/>
        <v>1.5728312938157439E-4</v>
      </c>
      <c r="D40" s="4">
        <v>1107.3</v>
      </c>
      <c r="E40" s="5">
        <f t="shared" si="6"/>
        <v>1.2528724787392895E-3</v>
      </c>
      <c r="F40" s="4">
        <v>354.92</v>
      </c>
      <c r="G40" s="5">
        <f t="shared" si="7"/>
        <v>5.9116526927485756E-4</v>
      </c>
      <c r="H40" s="4">
        <f t="shared" si="3"/>
        <v>316.57276995305165</v>
      </c>
      <c r="I40" s="13">
        <f t="shared" si="4"/>
        <v>32.052740901291429</v>
      </c>
    </row>
    <row r="41" spans="1:9" ht="42" customHeight="1" x14ac:dyDescent="0.2">
      <c r="A41" s="18" t="s">
        <v>31</v>
      </c>
      <c r="B41" s="24">
        <f>SUM(B42+B50+B54)</f>
        <v>13612.11665</v>
      </c>
      <c r="C41" s="25">
        <f t="shared" si="5"/>
        <v>2.5128595119941699E-2</v>
      </c>
      <c r="D41" s="24">
        <f>SUM(D42+D46+D48+D50)</f>
        <v>24443.025000000001</v>
      </c>
      <c r="E41" s="25">
        <f t="shared" si="6"/>
        <v>2.7656455630485348E-2</v>
      </c>
      <c r="F41" s="24">
        <f>SUM(F42+F46+F48+F50)</f>
        <v>14417.825980000001</v>
      </c>
      <c r="G41" s="5">
        <f t="shared" si="7"/>
        <v>2.4014758192901886E-2</v>
      </c>
      <c r="H41" s="4">
        <f t="shared" si="3"/>
        <v>5.9190598399698757</v>
      </c>
      <c r="I41" s="13">
        <f t="shared" si="4"/>
        <v>58.985440550013756</v>
      </c>
    </row>
    <row r="42" spans="1:9" ht="30" x14ac:dyDescent="0.2">
      <c r="A42" s="10" t="s">
        <v>32</v>
      </c>
      <c r="B42" s="4">
        <f>SUM(B43:B45)</f>
        <v>10885.04665</v>
      </c>
      <c r="C42" s="5">
        <f t="shared" si="5"/>
        <v>2.0094298128831255E-2</v>
      </c>
      <c r="D42" s="4">
        <f>SUM(D43:D45)</f>
        <v>21015.325000000001</v>
      </c>
      <c r="E42" s="5">
        <f t="shared" si="6"/>
        <v>2.3778129074561331E-2</v>
      </c>
      <c r="F42" s="4">
        <f>SUM(F43:F45)</f>
        <v>10996.376460000001</v>
      </c>
      <c r="G42" s="5">
        <f t="shared" si="7"/>
        <v>1.8315890485246268E-2</v>
      </c>
      <c r="H42" s="4">
        <f t="shared" si="3"/>
        <v>1.0227775183673629</v>
      </c>
      <c r="I42" s="13">
        <f t="shared" si="4"/>
        <v>52.325512263074692</v>
      </c>
    </row>
    <row r="43" spans="1:9" ht="36" customHeight="1" x14ac:dyDescent="0.2">
      <c r="A43" s="19" t="s">
        <v>33</v>
      </c>
      <c r="B43" s="4">
        <v>6630.3238700000002</v>
      </c>
      <c r="C43" s="5">
        <f t="shared" si="5"/>
        <v>1.2239883651255294E-2</v>
      </c>
      <c r="D43" s="4">
        <v>11323.3</v>
      </c>
      <c r="E43" s="5">
        <f t="shared" si="6"/>
        <v>1.2811930767189197E-2</v>
      </c>
      <c r="F43" s="4">
        <v>6736.2339000000002</v>
      </c>
      <c r="G43" s="5">
        <f t="shared" si="7"/>
        <v>1.1220070797340031E-2</v>
      </c>
      <c r="H43" s="4">
        <f t="shared" si="3"/>
        <v>1.5973583202957542</v>
      </c>
      <c r="I43" s="13">
        <f t="shared" si="4"/>
        <v>59.490024109579366</v>
      </c>
    </row>
    <row r="44" spans="1:9" ht="30.75" customHeight="1" x14ac:dyDescent="0.2">
      <c r="A44" s="19" t="s">
        <v>34</v>
      </c>
      <c r="B44" s="4">
        <v>1821.1827800000001</v>
      </c>
      <c r="C44" s="5">
        <f t="shared" si="5"/>
        <v>3.3619874039229501E-3</v>
      </c>
      <c r="D44" s="4">
        <v>8254.625</v>
      </c>
      <c r="E44" s="5">
        <f t="shared" si="6"/>
        <v>9.3398288492850257E-3</v>
      </c>
      <c r="F44" s="4">
        <v>2851.0865600000002</v>
      </c>
      <c r="G44" s="5">
        <f t="shared" si="7"/>
        <v>4.7488542600257165E-3</v>
      </c>
      <c r="H44" s="4">
        <f t="shared" si="3"/>
        <v>56.551368226752061</v>
      </c>
      <c r="I44" s="13">
        <f t="shared" si="4"/>
        <v>34.539262050062845</v>
      </c>
    </row>
    <row r="45" spans="1:9" ht="33" customHeight="1" x14ac:dyDescent="0.2">
      <c r="A45" s="19" t="s">
        <v>35</v>
      </c>
      <c r="B45" s="4">
        <v>2433.54</v>
      </c>
      <c r="C45" s="5">
        <f t="shared" si="5"/>
        <v>4.492427073653011E-3</v>
      </c>
      <c r="D45" s="4">
        <v>1437.4</v>
      </c>
      <c r="E45" s="5">
        <f t="shared" si="6"/>
        <v>1.6263694580871083E-3</v>
      </c>
      <c r="F45" s="4">
        <v>1409.056</v>
      </c>
      <c r="G45" s="5">
        <f t="shared" si="7"/>
        <v>2.3469654278805187E-3</v>
      </c>
      <c r="H45" s="4">
        <f t="shared" si="3"/>
        <v>-42.098506702170504</v>
      </c>
      <c r="I45" s="13">
        <f t="shared" si="4"/>
        <v>98.028106303047167</v>
      </c>
    </row>
    <row r="46" spans="1:9" ht="45" customHeight="1" x14ac:dyDescent="0.2">
      <c r="A46" s="10" t="s">
        <v>151</v>
      </c>
      <c r="B46" s="4">
        <f>SUM(B47)</f>
        <v>0</v>
      </c>
      <c r="C46" s="5">
        <f t="shared" si="5"/>
        <v>0</v>
      </c>
      <c r="D46" s="4">
        <f>SUM(D47)</f>
        <v>7.5</v>
      </c>
      <c r="E46" s="5">
        <f t="shared" si="6"/>
        <v>8.4859961984508906E-6</v>
      </c>
      <c r="F46" s="4">
        <f>SUM(F47)</f>
        <v>7.3</v>
      </c>
      <c r="G46" s="5">
        <f t="shared" si="7"/>
        <v>1.2159096319470473E-5</v>
      </c>
      <c r="H46" s="4" t="s">
        <v>81</v>
      </c>
      <c r="I46" s="13">
        <f t="shared" si="4"/>
        <v>97.333333333333329</v>
      </c>
    </row>
    <row r="47" spans="1:9" ht="49.5" customHeight="1" x14ac:dyDescent="0.2">
      <c r="A47" s="19" t="s">
        <v>150</v>
      </c>
      <c r="B47" s="4">
        <v>0</v>
      </c>
      <c r="C47" s="5">
        <f t="shared" si="5"/>
        <v>0</v>
      </c>
      <c r="D47" s="4">
        <v>7.5</v>
      </c>
      <c r="E47" s="5">
        <f t="shared" si="6"/>
        <v>8.4859961984508906E-6</v>
      </c>
      <c r="F47" s="4">
        <v>7.3</v>
      </c>
      <c r="G47" s="5">
        <f t="shared" si="7"/>
        <v>1.2159096319470473E-5</v>
      </c>
      <c r="H47" s="4" t="s">
        <v>81</v>
      </c>
      <c r="I47" s="13">
        <f t="shared" si="4"/>
        <v>97.333333333333329</v>
      </c>
    </row>
    <row r="48" spans="1:9" ht="33" customHeight="1" x14ac:dyDescent="0.2">
      <c r="A48" s="10" t="s">
        <v>139</v>
      </c>
      <c r="B48" s="4">
        <f>SUM(B49)</f>
        <v>0</v>
      </c>
      <c r="C48" s="5">
        <f t="shared" si="5"/>
        <v>0</v>
      </c>
      <c r="D48" s="4">
        <f>SUM(D49)</f>
        <v>3</v>
      </c>
      <c r="E48" s="5">
        <f t="shared" si="6"/>
        <v>3.3943984793803565E-6</v>
      </c>
      <c r="F48" s="4">
        <f>SUM(F49)</f>
        <v>0</v>
      </c>
      <c r="G48" s="5">
        <f t="shared" si="7"/>
        <v>0</v>
      </c>
      <c r="H48" s="4" t="s">
        <v>81</v>
      </c>
      <c r="I48" s="13">
        <f t="shared" si="4"/>
        <v>0</v>
      </c>
    </row>
    <row r="49" spans="1:9" ht="65.25" customHeight="1" x14ac:dyDescent="0.2">
      <c r="A49" s="19" t="s">
        <v>138</v>
      </c>
      <c r="B49" s="4">
        <v>0</v>
      </c>
      <c r="C49" s="5">
        <f t="shared" si="5"/>
        <v>0</v>
      </c>
      <c r="D49" s="4">
        <v>3</v>
      </c>
      <c r="E49" s="5">
        <f t="shared" si="6"/>
        <v>3.3943984793803565E-6</v>
      </c>
      <c r="F49" s="4">
        <v>0</v>
      </c>
      <c r="G49" s="5">
        <f t="shared" si="7"/>
        <v>0</v>
      </c>
      <c r="H49" s="4" t="s">
        <v>81</v>
      </c>
      <c r="I49" s="13">
        <f t="shared" si="4"/>
        <v>0</v>
      </c>
    </row>
    <row r="50" spans="1:9" ht="24" customHeight="1" x14ac:dyDescent="0.2">
      <c r="A50" s="10" t="s">
        <v>140</v>
      </c>
      <c r="B50" s="4">
        <f>SUM(B51:B53)</f>
        <v>2727.07</v>
      </c>
      <c r="C50" s="5">
        <f t="shared" si="5"/>
        <v>5.0342969911104469E-3</v>
      </c>
      <c r="D50" s="4">
        <f>SUM(D51:D53)</f>
        <v>3417.2</v>
      </c>
      <c r="E50" s="5">
        <f t="shared" si="6"/>
        <v>3.8664461612461848E-3</v>
      </c>
      <c r="F50" s="4">
        <f>SUM(F51:F53)</f>
        <v>3414.1495199999999</v>
      </c>
      <c r="G50" s="5">
        <f t="shared" si="7"/>
        <v>5.6867086113361479E-3</v>
      </c>
      <c r="H50" s="4">
        <f t="shared" si="3"/>
        <v>25.194788545948569</v>
      </c>
      <c r="I50" s="13">
        <f t="shared" si="4"/>
        <v>99.910731593117177</v>
      </c>
    </row>
    <row r="51" spans="1:9" ht="47.25" customHeight="1" x14ac:dyDescent="0.2">
      <c r="A51" s="19" t="s">
        <v>19</v>
      </c>
      <c r="B51" s="4">
        <v>2727.07</v>
      </c>
      <c r="C51" s="5">
        <f t="shared" si="5"/>
        <v>5.0342969911104469E-3</v>
      </c>
      <c r="D51" s="4">
        <v>3417.2</v>
      </c>
      <c r="E51" s="5">
        <f t="shared" si="6"/>
        <v>3.8664461612461848E-3</v>
      </c>
      <c r="F51" s="4">
        <v>3414.1495199999999</v>
      </c>
      <c r="G51" s="5">
        <f t="shared" si="7"/>
        <v>5.6867086113361479E-3</v>
      </c>
      <c r="H51" s="4">
        <f t="shared" si="3"/>
        <v>25.194788545948569</v>
      </c>
      <c r="I51" s="13">
        <f t="shared" si="4"/>
        <v>99.910731593117177</v>
      </c>
    </row>
    <row r="52" spans="1:9" ht="36.75" hidden="1" customHeight="1" x14ac:dyDescent="0.2">
      <c r="A52" s="19" t="s">
        <v>36</v>
      </c>
      <c r="B52" s="4">
        <v>0</v>
      </c>
      <c r="C52" s="5">
        <f t="shared" si="5"/>
        <v>0</v>
      </c>
      <c r="D52" s="4">
        <v>0</v>
      </c>
      <c r="E52" s="5">
        <f t="shared" si="6"/>
        <v>0</v>
      </c>
      <c r="F52" s="4">
        <v>0</v>
      </c>
      <c r="G52" s="5">
        <f t="shared" si="7"/>
        <v>0</v>
      </c>
      <c r="H52" s="4" t="e">
        <f t="shared" si="3"/>
        <v>#DIV/0!</v>
      </c>
      <c r="I52" s="13" t="e">
        <f t="shared" si="4"/>
        <v>#DIV/0!</v>
      </c>
    </row>
    <row r="53" spans="1:9" ht="36.75" hidden="1" customHeight="1" x14ac:dyDescent="0.2">
      <c r="A53" s="19" t="s">
        <v>83</v>
      </c>
      <c r="B53" s="4">
        <v>0</v>
      </c>
      <c r="C53" s="5">
        <f t="shared" si="5"/>
        <v>0</v>
      </c>
      <c r="D53" s="4">
        <v>0</v>
      </c>
      <c r="E53" s="5">
        <f t="shared" si="6"/>
        <v>0</v>
      </c>
      <c r="F53" s="4">
        <v>0</v>
      </c>
      <c r="G53" s="5">
        <f t="shared" si="7"/>
        <v>0</v>
      </c>
      <c r="H53" s="4" t="e">
        <f t="shared" si="3"/>
        <v>#DIV/0!</v>
      </c>
      <c r="I53" s="13" t="e">
        <f t="shared" si="4"/>
        <v>#DIV/0!</v>
      </c>
    </row>
    <row r="54" spans="1:9" ht="30" hidden="1" x14ac:dyDescent="0.2">
      <c r="A54" s="10" t="s">
        <v>37</v>
      </c>
      <c r="B54" s="4">
        <f>SUM(B55)</f>
        <v>0</v>
      </c>
      <c r="C54" s="5">
        <f t="shared" si="5"/>
        <v>0</v>
      </c>
      <c r="D54" s="4">
        <f>SUM(D55)</f>
        <v>0</v>
      </c>
      <c r="E54" s="5">
        <f t="shared" si="6"/>
        <v>0</v>
      </c>
      <c r="F54" s="4">
        <f>SUM(F55)</f>
        <v>0</v>
      </c>
      <c r="G54" s="5">
        <f t="shared" si="7"/>
        <v>0</v>
      </c>
      <c r="H54" s="4" t="e">
        <f t="shared" si="3"/>
        <v>#DIV/0!</v>
      </c>
      <c r="I54" s="13" t="e">
        <f t="shared" si="4"/>
        <v>#DIV/0!</v>
      </c>
    </row>
    <row r="55" spans="1:9" ht="32.25" hidden="1" customHeight="1" x14ac:dyDescent="0.2">
      <c r="A55" s="19" t="s">
        <v>38</v>
      </c>
      <c r="B55" s="4">
        <v>0</v>
      </c>
      <c r="C55" s="5">
        <f t="shared" si="5"/>
        <v>0</v>
      </c>
      <c r="D55" s="4">
        <v>0</v>
      </c>
      <c r="E55" s="5">
        <f t="shared" si="6"/>
        <v>0</v>
      </c>
      <c r="F55" s="4">
        <v>0</v>
      </c>
      <c r="G55" s="5">
        <f t="shared" si="7"/>
        <v>0</v>
      </c>
      <c r="H55" s="4" t="e">
        <f t="shared" si="3"/>
        <v>#DIV/0!</v>
      </c>
      <c r="I55" s="13" t="e">
        <f t="shared" si="4"/>
        <v>#DIV/0!</v>
      </c>
    </row>
    <row r="56" spans="1:9" ht="45.75" customHeight="1" x14ac:dyDescent="0.2">
      <c r="A56" s="9" t="s">
        <v>39</v>
      </c>
      <c r="B56" s="4">
        <f>SUM(B59+B57+B61+B63)</f>
        <v>8895.7332100000003</v>
      </c>
      <c r="C56" s="5">
        <f t="shared" si="5"/>
        <v>1.6421933772445985E-2</v>
      </c>
      <c r="D56" s="4">
        <f>SUM(D57+D61+D63)</f>
        <v>16945.5</v>
      </c>
      <c r="E56" s="5">
        <f t="shared" si="6"/>
        <v>1.9173259810779945E-2</v>
      </c>
      <c r="F56" s="4">
        <f>SUM(F57+F61+F63)</f>
        <v>10785.542020000001</v>
      </c>
      <c r="G56" s="5">
        <f t="shared" si="7"/>
        <v>1.7964718394366593E-2</v>
      </c>
      <c r="H56" s="4">
        <f t="shared" si="3"/>
        <v>21.243991533779379</v>
      </c>
      <c r="I56" s="13">
        <f t="shared" si="4"/>
        <v>63.648414151249597</v>
      </c>
    </row>
    <row r="57" spans="1:9" ht="45" hidden="1" x14ac:dyDescent="0.2">
      <c r="A57" s="10" t="s">
        <v>40</v>
      </c>
      <c r="B57" s="4">
        <f>SUM(B58)</f>
        <v>0</v>
      </c>
      <c r="C57" s="5">
        <f t="shared" si="5"/>
        <v>0</v>
      </c>
      <c r="D57" s="4">
        <f>SUM(D58)</f>
        <v>0</v>
      </c>
      <c r="E57" s="5">
        <f t="shared" si="6"/>
        <v>0</v>
      </c>
      <c r="F57" s="4">
        <f>SUM(F58)</f>
        <v>0</v>
      </c>
      <c r="G57" s="5">
        <f t="shared" si="7"/>
        <v>0</v>
      </c>
      <c r="H57" s="4" t="e">
        <f t="shared" si="3"/>
        <v>#DIV/0!</v>
      </c>
      <c r="I57" s="13" t="e">
        <f t="shared" si="4"/>
        <v>#DIV/0!</v>
      </c>
    </row>
    <row r="58" spans="1:9" ht="33.75" hidden="1" customHeight="1" x14ac:dyDescent="0.2">
      <c r="A58" s="19" t="s">
        <v>41</v>
      </c>
      <c r="B58" s="4">
        <v>0</v>
      </c>
      <c r="C58" s="5">
        <f t="shared" si="5"/>
        <v>0</v>
      </c>
      <c r="D58" s="4">
        <v>0</v>
      </c>
      <c r="E58" s="5">
        <f t="shared" si="6"/>
        <v>0</v>
      </c>
      <c r="F58" s="4">
        <v>0</v>
      </c>
      <c r="G58" s="5">
        <f t="shared" si="7"/>
        <v>0</v>
      </c>
      <c r="H58" s="4" t="e">
        <f t="shared" si="3"/>
        <v>#DIV/0!</v>
      </c>
      <c r="I58" s="13" t="e">
        <f t="shared" si="4"/>
        <v>#DIV/0!</v>
      </c>
    </row>
    <row r="59" spans="1:9" ht="45.75" customHeight="1" x14ac:dyDescent="0.2">
      <c r="A59" s="10" t="s">
        <v>40</v>
      </c>
      <c r="B59" s="4">
        <f>SUM(B60)</f>
        <v>3063.5149700000002</v>
      </c>
      <c r="C59" s="5">
        <f t="shared" si="5"/>
        <v>5.6553899224049296E-3</v>
      </c>
      <c r="D59" s="4">
        <f>SUM(D60)</f>
        <v>0</v>
      </c>
      <c r="E59" s="5">
        <f t="shared" si="6"/>
        <v>0</v>
      </c>
      <c r="F59" s="4">
        <f>SUM(F60)</f>
        <v>0</v>
      </c>
      <c r="G59" s="5">
        <f t="shared" si="7"/>
        <v>0</v>
      </c>
      <c r="H59" s="4">
        <f t="shared" si="3"/>
        <v>-100</v>
      </c>
      <c r="I59" s="13" t="s">
        <v>81</v>
      </c>
    </row>
    <row r="60" spans="1:9" ht="33.75" customHeight="1" x14ac:dyDescent="0.2">
      <c r="A60" s="19" t="s">
        <v>41</v>
      </c>
      <c r="B60" s="4">
        <v>3063.5149700000002</v>
      </c>
      <c r="C60" s="5">
        <f t="shared" si="5"/>
        <v>5.6553899224049296E-3</v>
      </c>
      <c r="D60" s="4">
        <v>0</v>
      </c>
      <c r="E60" s="5">
        <f t="shared" si="6"/>
        <v>0</v>
      </c>
      <c r="F60" s="4">
        <v>0</v>
      </c>
      <c r="G60" s="5">
        <f t="shared" si="7"/>
        <v>0</v>
      </c>
      <c r="H60" s="4">
        <f t="shared" si="3"/>
        <v>-100</v>
      </c>
      <c r="I60" s="13" t="s">
        <v>81</v>
      </c>
    </row>
    <row r="61" spans="1:9" ht="45" x14ac:dyDescent="0.2">
      <c r="A61" s="10" t="s">
        <v>142</v>
      </c>
      <c r="B61" s="4">
        <f>SUM(B62)</f>
        <v>2203.93741</v>
      </c>
      <c r="C61" s="5">
        <f t="shared" si="5"/>
        <v>4.0685701033558912E-3</v>
      </c>
      <c r="D61" s="4">
        <f>SUM(D62)</f>
        <v>4498</v>
      </c>
      <c r="E61" s="5">
        <f t="shared" si="6"/>
        <v>5.0893347867509483E-3</v>
      </c>
      <c r="F61" s="4">
        <f>SUM(F62)</f>
        <v>3035.2729800000002</v>
      </c>
      <c r="G61" s="5">
        <f t="shared" si="7"/>
        <v>5.0556406191378323E-3</v>
      </c>
      <c r="H61" s="4">
        <f t="shared" si="3"/>
        <v>37.720470927529647</v>
      </c>
      <c r="I61" s="13">
        <f t="shared" si="4"/>
        <v>67.480502000889288</v>
      </c>
    </row>
    <row r="62" spans="1:9" ht="79.5" customHeight="1" x14ac:dyDescent="0.2">
      <c r="A62" s="19" t="s">
        <v>42</v>
      </c>
      <c r="B62" s="4">
        <v>2203.93741</v>
      </c>
      <c r="C62" s="5">
        <f t="shared" si="5"/>
        <v>4.0685701033558912E-3</v>
      </c>
      <c r="D62" s="4">
        <v>4498</v>
      </c>
      <c r="E62" s="5">
        <f t="shared" si="6"/>
        <v>5.0893347867509483E-3</v>
      </c>
      <c r="F62" s="4">
        <v>3035.2729800000002</v>
      </c>
      <c r="G62" s="5">
        <f t="shared" si="7"/>
        <v>5.0556406191378323E-3</v>
      </c>
      <c r="H62" s="4">
        <f t="shared" si="3"/>
        <v>37.720470927529647</v>
      </c>
      <c r="I62" s="13">
        <f t="shared" si="4"/>
        <v>67.480502000889288</v>
      </c>
    </row>
    <row r="63" spans="1:9" ht="30" x14ac:dyDescent="0.2">
      <c r="A63" s="10" t="s">
        <v>143</v>
      </c>
      <c r="B63" s="4">
        <f>SUM(B64)</f>
        <v>3628.2808300000002</v>
      </c>
      <c r="C63" s="5">
        <f t="shared" si="5"/>
        <v>6.6979737466851654E-3</v>
      </c>
      <c r="D63" s="4">
        <f>SUM(D64)</f>
        <v>12447.5</v>
      </c>
      <c r="E63" s="5">
        <f t="shared" si="6"/>
        <v>1.4083925024028996E-2</v>
      </c>
      <c r="F63" s="4">
        <f>SUM(F64)</f>
        <v>7750.2690400000001</v>
      </c>
      <c r="G63" s="5">
        <f t="shared" si="7"/>
        <v>1.2909077775228761E-2</v>
      </c>
      <c r="H63" s="4">
        <f t="shared" si="3"/>
        <v>113.60719864674863</v>
      </c>
      <c r="I63" s="13">
        <f t="shared" si="4"/>
        <v>62.263659690700948</v>
      </c>
    </row>
    <row r="64" spans="1:9" ht="32.25" customHeight="1" x14ac:dyDescent="0.2">
      <c r="A64" s="19" t="s">
        <v>43</v>
      </c>
      <c r="B64" s="4">
        <v>3628.2808300000002</v>
      </c>
      <c r="C64" s="5">
        <f t="shared" si="5"/>
        <v>6.6979737466851654E-3</v>
      </c>
      <c r="D64" s="4">
        <v>12447.5</v>
      </c>
      <c r="E64" s="5">
        <f t="shared" si="6"/>
        <v>1.4083925024028996E-2</v>
      </c>
      <c r="F64" s="4">
        <v>7750.2690400000001</v>
      </c>
      <c r="G64" s="5">
        <f t="shared" si="7"/>
        <v>1.2909077775228761E-2</v>
      </c>
      <c r="H64" s="4">
        <f t="shared" si="3"/>
        <v>113.60719864674863</v>
      </c>
      <c r="I64" s="13">
        <f t="shared" si="4"/>
        <v>62.263659690700948</v>
      </c>
    </row>
    <row r="65" spans="1:9" ht="42.75" x14ac:dyDescent="0.2">
      <c r="A65" s="9" t="s">
        <v>44</v>
      </c>
      <c r="B65" s="4">
        <f>SUM(B66:B67)</f>
        <v>5356.7584299999999</v>
      </c>
      <c r="C65" s="5">
        <f t="shared" si="5"/>
        <v>9.8888231128113763E-3</v>
      </c>
      <c r="D65" s="4">
        <f>SUM(D66:D67)</f>
        <v>7208.98171</v>
      </c>
      <c r="E65" s="5">
        <f t="shared" si="6"/>
        <v>8.1567188514349333E-3</v>
      </c>
      <c r="F65" s="4">
        <f>SUM(F66:F67)</f>
        <v>5210.0208700000003</v>
      </c>
      <c r="G65" s="5">
        <f t="shared" si="7"/>
        <v>8.6779651486001853E-3</v>
      </c>
      <c r="H65" s="4">
        <f t="shared" si="3"/>
        <v>-2.7392976912718296</v>
      </c>
      <c r="I65" s="13">
        <f t="shared" si="4"/>
        <v>72.271245504380673</v>
      </c>
    </row>
    <row r="66" spans="1:9" ht="62.25" customHeight="1" x14ac:dyDescent="0.2">
      <c r="A66" s="19" t="s">
        <v>84</v>
      </c>
      <c r="B66" s="4">
        <v>238.00033999999999</v>
      </c>
      <c r="C66" s="5">
        <f t="shared" si="5"/>
        <v>4.3935960409716775E-4</v>
      </c>
      <c r="D66" s="4">
        <v>600</v>
      </c>
      <c r="E66" s="5">
        <f t="shared" si="6"/>
        <v>6.7887969587607136E-4</v>
      </c>
      <c r="F66" s="4">
        <v>599</v>
      </c>
      <c r="G66" s="5">
        <f t="shared" si="7"/>
        <v>9.9771215004970052E-4</v>
      </c>
      <c r="H66" s="4" t="s">
        <v>81</v>
      </c>
      <c r="I66" s="13">
        <f t="shared" si="4"/>
        <v>99.833333333333329</v>
      </c>
    </row>
    <row r="67" spans="1:9" ht="32.25" customHeight="1" x14ac:dyDescent="0.2">
      <c r="A67" s="19" t="s">
        <v>29</v>
      </c>
      <c r="B67" s="4">
        <v>5118.7580900000003</v>
      </c>
      <c r="C67" s="5">
        <f t="shared" si="5"/>
        <v>9.4494635087142096E-3</v>
      </c>
      <c r="D67" s="4">
        <v>6608.98171</v>
      </c>
      <c r="E67" s="5">
        <f t="shared" si="6"/>
        <v>7.4778391555588627E-3</v>
      </c>
      <c r="F67" s="4">
        <v>4611.0208700000003</v>
      </c>
      <c r="G67" s="5">
        <f t="shared" si="7"/>
        <v>7.6802529985504847E-3</v>
      </c>
      <c r="H67" s="4">
        <f t="shared" si="3"/>
        <v>-9.9191485722272148</v>
      </c>
      <c r="I67" s="13">
        <f t="shared" si="4"/>
        <v>69.769006366337791</v>
      </c>
    </row>
    <row r="68" spans="1:9" ht="15" x14ac:dyDescent="0.2">
      <c r="A68" s="9" t="s">
        <v>45</v>
      </c>
      <c r="B68" s="4">
        <f>SUM(B69:B70)</f>
        <v>9494.6417799999999</v>
      </c>
      <c r="C68" s="5">
        <f t="shared" si="5"/>
        <v>1.7527546614031005E-2</v>
      </c>
      <c r="D68" s="4">
        <f>SUM(D69:D70)</f>
        <v>30889.5</v>
      </c>
      <c r="E68" s="5">
        <f t="shared" si="6"/>
        <v>3.4950423942939839E-2</v>
      </c>
      <c r="F68" s="4">
        <f>SUM(F69:F70)</f>
        <v>17292.607080000002</v>
      </c>
      <c r="G68" s="5">
        <f t="shared" si="7"/>
        <v>2.8803078780887267E-2</v>
      </c>
      <c r="H68" s="4">
        <f t="shared" si="3"/>
        <v>82.130168580198955</v>
      </c>
      <c r="I68" s="13">
        <f t="shared" si="4"/>
        <v>55.982152770358859</v>
      </c>
    </row>
    <row r="69" spans="1:9" ht="15" x14ac:dyDescent="0.2">
      <c r="A69" s="19" t="s">
        <v>46</v>
      </c>
      <c r="B69" s="4">
        <v>5366.8167100000001</v>
      </c>
      <c r="C69" s="5">
        <f t="shared" ref="C69:C100" si="8">SUM(B69/$B$168)</f>
        <v>9.9073911615742416E-3</v>
      </c>
      <c r="D69" s="4">
        <v>11269.4</v>
      </c>
      <c r="E69" s="5">
        <f t="shared" ref="E69:E100" si="9">D69/$D$168</f>
        <v>1.2750944741176329E-2</v>
      </c>
      <c r="F69" s="4">
        <v>5460.6363600000004</v>
      </c>
      <c r="G69" s="5">
        <f t="shared" ref="G69:G100" si="10">F69/$F$168</f>
        <v>9.095397735183924E-3</v>
      </c>
      <c r="H69" s="4">
        <f t="shared" si="3"/>
        <v>1.7481433607595704</v>
      </c>
      <c r="I69" s="13">
        <f t="shared" si="4"/>
        <v>48.455431167586568</v>
      </c>
    </row>
    <row r="70" spans="1:9" ht="20.25" customHeight="1" x14ac:dyDescent="0.2">
      <c r="A70" s="19" t="s">
        <v>95</v>
      </c>
      <c r="B70" s="4">
        <v>4127.8250699999999</v>
      </c>
      <c r="C70" s="5">
        <f t="shared" si="8"/>
        <v>7.6201554524567647E-3</v>
      </c>
      <c r="D70" s="4">
        <v>19620.099999999999</v>
      </c>
      <c r="E70" s="5">
        <f t="shared" si="9"/>
        <v>2.219947920176351E-2</v>
      </c>
      <c r="F70" s="4">
        <v>11831.970719999999</v>
      </c>
      <c r="G70" s="5">
        <f t="shared" si="10"/>
        <v>1.9707681045703342E-2</v>
      </c>
      <c r="H70" s="4">
        <f t="shared" si="3"/>
        <v>186.63934443326593</v>
      </c>
      <c r="I70" s="13">
        <f t="shared" si="4"/>
        <v>60.305353795342533</v>
      </c>
    </row>
    <row r="71" spans="1:9" ht="48" customHeight="1" x14ac:dyDescent="0.2">
      <c r="A71" s="9" t="s">
        <v>47</v>
      </c>
      <c r="B71" s="4">
        <f>SUM(B72)</f>
        <v>21932.766240000001</v>
      </c>
      <c r="C71" s="5">
        <f t="shared" si="8"/>
        <v>4.0488898007297498E-2</v>
      </c>
      <c r="D71" s="4">
        <f>SUM(D72)</f>
        <v>25633.742839999999</v>
      </c>
      <c r="E71" s="5">
        <f t="shared" si="9"/>
        <v>2.9003712572307699E-2</v>
      </c>
      <c r="F71" s="4">
        <f>SUM(F72)</f>
        <v>13487.972330000001</v>
      </c>
      <c r="G71" s="5">
        <f t="shared" si="10"/>
        <v>2.2465966399290764E-2</v>
      </c>
      <c r="H71" s="4">
        <f t="shared" si="3"/>
        <v>-38.503095403436902</v>
      </c>
      <c r="I71" s="13">
        <f t="shared" si="4"/>
        <v>52.618037148101472</v>
      </c>
    </row>
    <row r="72" spans="1:9" ht="44.25" customHeight="1" x14ac:dyDescent="0.2">
      <c r="A72" s="10" t="s">
        <v>86</v>
      </c>
      <c r="B72" s="4">
        <f>SUM(B73:B76)</f>
        <v>21932.766240000001</v>
      </c>
      <c r="C72" s="5">
        <f t="shared" si="8"/>
        <v>4.0488898007297498E-2</v>
      </c>
      <c r="D72" s="4">
        <f>SUM(D73:D75)</f>
        <v>25633.742839999999</v>
      </c>
      <c r="E72" s="5">
        <f t="shared" si="9"/>
        <v>2.9003712572307699E-2</v>
      </c>
      <c r="F72" s="4">
        <f>SUM(F73:F75)</f>
        <v>13487.972330000001</v>
      </c>
      <c r="G72" s="5">
        <f t="shared" si="10"/>
        <v>2.2465966399290764E-2</v>
      </c>
      <c r="H72" s="4">
        <f t="shared" si="3"/>
        <v>-38.503095403436902</v>
      </c>
      <c r="I72" s="13">
        <f t="shared" si="4"/>
        <v>52.618037148101472</v>
      </c>
    </row>
    <row r="73" spans="1:9" ht="44.25" customHeight="1" x14ac:dyDescent="0.2">
      <c r="A73" s="19" t="s">
        <v>96</v>
      </c>
      <c r="B73" s="4">
        <v>3105.99154</v>
      </c>
      <c r="C73" s="5">
        <f t="shared" si="8"/>
        <v>5.733803629623186E-3</v>
      </c>
      <c r="D73" s="4">
        <v>6111.6719999999996</v>
      </c>
      <c r="E73" s="5">
        <f t="shared" si="9"/>
        <v>6.9151500477571673E-3</v>
      </c>
      <c r="F73" s="4">
        <v>3564.2105299999998</v>
      </c>
      <c r="G73" s="5">
        <f t="shared" si="10"/>
        <v>5.9366546763206718E-3</v>
      </c>
      <c r="H73" s="4">
        <f t="shared" si="3"/>
        <v>14.752744303997687</v>
      </c>
      <c r="I73" s="13">
        <f t="shared" si="4"/>
        <v>58.31809249580148</v>
      </c>
    </row>
    <row r="74" spans="1:9" ht="36" customHeight="1" x14ac:dyDescent="0.2">
      <c r="A74" s="19" t="s">
        <v>85</v>
      </c>
      <c r="B74" s="4">
        <v>18625.074700000001</v>
      </c>
      <c r="C74" s="5">
        <f t="shared" si="8"/>
        <v>3.4382746875370747E-2</v>
      </c>
      <c r="D74" s="4">
        <v>19522.07084</v>
      </c>
      <c r="E74" s="5">
        <f t="shared" si="9"/>
        <v>2.2088562524550534E-2</v>
      </c>
      <c r="F74" s="4">
        <v>9923.7618000000002</v>
      </c>
      <c r="G74" s="5">
        <f t="shared" si="10"/>
        <v>1.6529311722970091E-2</v>
      </c>
      <c r="H74" s="4">
        <f t="shared" ref="H74:H142" si="11">F74/B74*100-100</f>
        <v>-46.718271148732626</v>
      </c>
      <c r="I74" s="13">
        <f t="shared" ref="I74:I142" si="12">F74/D74*100</f>
        <v>50.833550811969083</v>
      </c>
    </row>
    <row r="75" spans="1:9" ht="63" hidden="1" customHeight="1" x14ac:dyDescent="0.2">
      <c r="A75" s="19" t="s">
        <v>87</v>
      </c>
      <c r="B75" s="4">
        <v>0</v>
      </c>
      <c r="C75" s="5">
        <f t="shared" si="8"/>
        <v>0</v>
      </c>
      <c r="D75" s="4">
        <v>0</v>
      </c>
      <c r="E75" s="5">
        <f t="shared" si="9"/>
        <v>0</v>
      </c>
      <c r="F75" s="4">
        <v>0</v>
      </c>
      <c r="G75" s="5">
        <f t="shared" si="10"/>
        <v>0</v>
      </c>
      <c r="H75" s="4" t="e">
        <f t="shared" si="11"/>
        <v>#DIV/0!</v>
      </c>
      <c r="I75" s="13" t="e">
        <f t="shared" si="12"/>
        <v>#DIV/0!</v>
      </c>
    </row>
    <row r="76" spans="1:9" ht="63" customHeight="1" x14ac:dyDescent="0.2">
      <c r="A76" s="19" t="s">
        <v>87</v>
      </c>
      <c r="B76" s="4">
        <v>201.7</v>
      </c>
      <c r="C76" s="5">
        <f t="shared" si="8"/>
        <v>3.7234750230356282E-4</v>
      </c>
      <c r="D76" s="4">
        <v>0</v>
      </c>
      <c r="E76" s="5">
        <f t="shared" si="9"/>
        <v>0</v>
      </c>
      <c r="F76" s="4">
        <v>0</v>
      </c>
      <c r="G76" s="5">
        <f t="shared" si="10"/>
        <v>0</v>
      </c>
      <c r="H76" s="4">
        <f t="shared" si="11"/>
        <v>-100</v>
      </c>
      <c r="I76" s="13" t="s">
        <v>81</v>
      </c>
    </row>
    <row r="77" spans="1:9" ht="44.25" customHeight="1" x14ac:dyDescent="0.2">
      <c r="A77" s="9" t="s">
        <v>48</v>
      </c>
      <c r="B77" s="4">
        <f>SUM(B78+B81)</f>
        <v>10089.20659</v>
      </c>
      <c r="C77" s="5">
        <f t="shared" si="8"/>
        <v>1.8625140674323977E-2</v>
      </c>
      <c r="D77" s="4">
        <f>SUM(D78+D81)</f>
        <v>14698.267879999999</v>
      </c>
      <c r="E77" s="5">
        <f t="shared" si="9"/>
        <v>1.6630592713799044E-2</v>
      </c>
      <c r="F77" s="4">
        <f>SUM(F78+F81)</f>
        <v>9848.5740499999993</v>
      </c>
      <c r="G77" s="5">
        <f t="shared" si="10"/>
        <v>1.6404076778546221E-2</v>
      </c>
      <c r="H77" s="4">
        <f t="shared" si="11"/>
        <v>-2.3850491894824017</v>
      </c>
      <c r="I77" s="13">
        <f t="shared" si="12"/>
        <v>67.004997666432502</v>
      </c>
    </row>
    <row r="78" spans="1:9" ht="37.5" customHeight="1" x14ac:dyDescent="0.2">
      <c r="A78" s="10" t="s">
        <v>49</v>
      </c>
      <c r="B78" s="4">
        <f>SUM(B79:B80)</f>
        <v>5805.0675199999996</v>
      </c>
      <c r="C78" s="5">
        <f t="shared" si="8"/>
        <v>1.0716422368743369E-2</v>
      </c>
      <c r="D78" s="4">
        <f>SUM(D79:D80)</f>
        <v>8416</v>
      </c>
      <c r="E78" s="5">
        <f t="shared" si="9"/>
        <v>9.5224192008216933E-3</v>
      </c>
      <c r="F78" s="4">
        <f>SUM(F79:F80)</f>
        <v>4719.36751</v>
      </c>
      <c r="G78" s="5">
        <f t="shared" si="10"/>
        <v>7.8607183727492508E-3</v>
      </c>
      <c r="H78" s="4">
        <f t="shared" si="11"/>
        <v>-18.702625012706136</v>
      </c>
      <c r="I78" s="13">
        <f t="shared" si="12"/>
        <v>56.076134862167301</v>
      </c>
    </row>
    <row r="79" spans="1:9" ht="30" hidden="1" customHeight="1" x14ac:dyDescent="0.2">
      <c r="A79" s="19" t="s">
        <v>50</v>
      </c>
      <c r="B79" s="4">
        <v>0</v>
      </c>
      <c r="C79" s="5">
        <f t="shared" si="8"/>
        <v>0</v>
      </c>
      <c r="D79" s="4">
        <v>0</v>
      </c>
      <c r="E79" s="5">
        <f t="shared" si="9"/>
        <v>0</v>
      </c>
      <c r="F79" s="4">
        <v>0</v>
      </c>
      <c r="G79" s="5">
        <f t="shared" si="10"/>
        <v>0</v>
      </c>
      <c r="H79" s="4" t="e">
        <f t="shared" si="11"/>
        <v>#DIV/0!</v>
      </c>
      <c r="I79" s="13" t="e">
        <f t="shared" si="12"/>
        <v>#DIV/0!</v>
      </c>
    </row>
    <row r="80" spans="1:9" ht="33.75" customHeight="1" x14ac:dyDescent="0.2">
      <c r="A80" s="19" t="s">
        <v>51</v>
      </c>
      <c r="B80" s="4">
        <v>5805.0675199999996</v>
      </c>
      <c r="C80" s="5">
        <f t="shared" si="8"/>
        <v>1.0716422368743369E-2</v>
      </c>
      <c r="D80" s="4">
        <v>8416</v>
      </c>
      <c r="E80" s="5">
        <f t="shared" si="9"/>
        <v>9.5224192008216933E-3</v>
      </c>
      <c r="F80" s="4">
        <v>4719.36751</v>
      </c>
      <c r="G80" s="5">
        <f t="shared" si="10"/>
        <v>7.8607183727492508E-3</v>
      </c>
      <c r="H80" s="4">
        <f t="shared" si="11"/>
        <v>-18.702625012706136</v>
      </c>
      <c r="I80" s="13">
        <f t="shared" si="12"/>
        <v>56.076134862167301</v>
      </c>
    </row>
    <row r="81" spans="1:9" ht="30" x14ac:dyDescent="0.2">
      <c r="A81" s="10" t="s">
        <v>52</v>
      </c>
      <c r="B81" s="4">
        <f>SUM(B82:B83)</f>
        <v>4284.1390700000002</v>
      </c>
      <c r="C81" s="5">
        <f t="shared" si="8"/>
        <v>7.908718305580608E-3</v>
      </c>
      <c r="D81" s="4">
        <f>SUM(D82:D83)</f>
        <v>6282.2678799999994</v>
      </c>
      <c r="E81" s="5">
        <f t="shared" si="9"/>
        <v>7.1081735129773513E-3</v>
      </c>
      <c r="F81" s="4">
        <f>SUM(F82:F83)</f>
        <v>5129.2065400000001</v>
      </c>
      <c r="G81" s="5">
        <f t="shared" si="10"/>
        <v>8.5433584057969698E-3</v>
      </c>
      <c r="H81" s="4">
        <f t="shared" si="11"/>
        <v>19.725491077487362</v>
      </c>
      <c r="I81" s="13">
        <f t="shared" si="12"/>
        <v>81.645778848895574</v>
      </c>
    </row>
    <row r="82" spans="1:9" ht="30" x14ac:dyDescent="0.2">
      <c r="A82" s="19" t="s">
        <v>53</v>
      </c>
      <c r="B82" s="4">
        <v>478.26</v>
      </c>
      <c r="C82" s="5">
        <f t="shared" si="8"/>
        <v>8.8289001711304893E-4</v>
      </c>
      <c r="D82" s="4">
        <v>765.74</v>
      </c>
      <c r="E82" s="5">
        <f t="shared" si="9"/>
        <v>8.6640889720023808E-4</v>
      </c>
      <c r="F82" s="4">
        <v>603.12</v>
      </c>
      <c r="G82" s="5">
        <f t="shared" si="10"/>
        <v>1.0045745441368537E-3</v>
      </c>
      <c r="H82" s="4">
        <f t="shared" si="11"/>
        <v>26.107138376615225</v>
      </c>
      <c r="I82" s="13">
        <f t="shared" si="12"/>
        <v>78.763026614777871</v>
      </c>
    </row>
    <row r="83" spans="1:9" ht="30" x14ac:dyDescent="0.2">
      <c r="A83" s="19" t="s">
        <v>54</v>
      </c>
      <c r="B83" s="4">
        <v>3805.87907</v>
      </c>
      <c r="C83" s="5">
        <f t="shared" si="8"/>
        <v>7.0258282884675585E-3</v>
      </c>
      <c r="D83" s="4">
        <v>5516.5278799999996</v>
      </c>
      <c r="E83" s="5">
        <f t="shared" si="9"/>
        <v>6.2417646157771137E-3</v>
      </c>
      <c r="F83" s="4">
        <v>4526.0865400000002</v>
      </c>
      <c r="G83" s="5">
        <f t="shared" si="10"/>
        <v>7.5387838616601159E-3</v>
      </c>
      <c r="H83" s="4">
        <f t="shared" si="11"/>
        <v>18.923551083823597</v>
      </c>
      <c r="I83" s="13">
        <f t="shared" si="12"/>
        <v>82.04592886060064</v>
      </c>
    </row>
    <row r="84" spans="1:9" ht="15" x14ac:dyDescent="0.2">
      <c r="A84" s="9" t="s">
        <v>91</v>
      </c>
      <c r="B84" s="24">
        <f>SUM(B85+B117)</f>
        <v>45449.089110000001</v>
      </c>
      <c r="C84" s="5">
        <f t="shared" si="8"/>
        <v>8.3901114586418232E-2</v>
      </c>
      <c r="D84" s="4">
        <f>SUM(D85+D117)</f>
        <v>83034.259520000007</v>
      </c>
      <c r="E84" s="5">
        <f t="shared" si="9"/>
        <v>9.3950454750387311E-2</v>
      </c>
      <c r="F84" s="4">
        <f>F85+F117</f>
        <v>56201.003600000004</v>
      </c>
      <c r="G84" s="5">
        <f t="shared" si="10"/>
        <v>9.3610056989494081E-2</v>
      </c>
      <c r="H84" s="4">
        <f t="shared" si="11"/>
        <v>23.657051660545363</v>
      </c>
      <c r="I84" s="13">
        <f t="shared" si="12"/>
        <v>67.684114876056896</v>
      </c>
    </row>
    <row r="85" spans="1:9" ht="15" x14ac:dyDescent="0.2">
      <c r="A85" s="10" t="s">
        <v>94</v>
      </c>
      <c r="B85" s="24">
        <f>SUM(B86:B115)</f>
        <v>8730.1727800000008</v>
      </c>
      <c r="C85" s="5">
        <f t="shared" si="8"/>
        <v>1.6116301583101397E-2</v>
      </c>
      <c r="D85" s="4">
        <f>SUM(D86:D116)</f>
        <v>21749.144110000001</v>
      </c>
      <c r="E85" s="5">
        <f t="shared" si="9"/>
        <v>2.4608420564936079E-2</v>
      </c>
      <c r="F85" s="4">
        <f>SUM(F86:F116)</f>
        <v>13808.52117</v>
      </c>
      <c r="G85" s="5">
        <f t="shared" si="10"/>
        <v>2.2999882045955766E-2</v>
      </c>
      <c r="H85" s="4">
        <f t="shared" si="11"/>
        <v>58.170078851520714</v>
      </c>
      <c r="I85" s="13">
        <f t="shared" si="12"/>
        <v>63.48995206506082</v>
      </c>
    </row>
    <row r="86" spans="1:9" ht="75" x14ac:dyDescent="0.2">
      <c r="A86" s="19" t="s">
        <v>61</v>
      </c>
      <c r="B86" s="4">
        <v>454.90726000000001</v>
      </c>
      <c r="C86" s="5">
        <f t="shared" si="8"/>
        <v>8.3977978205630873E-4</v>
      </c>
      <c r="D86" s="4">
        <v>500</v>
      </c>
      <c r="E86" s="5">
        <f t="shared" si="9"/>
        <v>5.6573307989672608E-4</v>
      </c>
      <c r="F86" s="4">
        <v>480.24124</v>
      </c>
      <c r="G86" s="5">
        <f t="shared" si="10"/>
        <v>7.999040402386214E-4</v>
      </c>
      <c r="H86" s="4">
        <f t="shared" si="11"/>
        <v>5.5690427978661035</v>
      </c>
      <c r="I86" s="13">
        <f t="shared" si="12"/>
        <v>96.048248000000001</v>
      </c>
    </row>
    <row r="87" spans="1:9" ht="60" x14ac:dyDescent="0.2">
      <c r="A87" s="19" t="s">
        <v>62</v>
      </c>
      <c r="B87" s="4">
        <v>634.20899999999995</v>
      </c>
      <c r="C87" s="5">
        <f t="shared" si="8"/>
        <v>1.1707790634032736E-3</v>
      </c>
      <c r="D87" s="4">
        <v>1543.4</v>
      </c>
      <c r="E87" s="5">
        <f t="shared" si="9"/>
        <v>1.7463048710252142E-3</v>
      </c>
      <c r="F87" s="4">
        <v>854.66200000000003</v>
      </c>
      <c r="G87" s="5">
        <f t="shared" si="10"/>
        <v>1.4235503532316813E-3</v>
      </c>
      <c r="H87" s="4" t="s">
        <v>81</v>
      </c>
      <c r="I87" s="13">
        <f t="shared" si="12"/>
        <v>55.375275366074895</v>
      </c>
    </row>
    <row r="88" spans="1:9" ht="60" x14ac:dyDescent="0.2">
      <c r="A88" s="19" t="s">
        <v>63</v>
      </c>
      <c r="B88" s="4">
        <v>411.03680000000003</v>
      </c>
      <c r="C88" s="5">
        <f t="shared" si="8"/>
        <v>7.587928896125389E-4</v>
      </c>
      <c r="D88" s="4">
        <v>513.4</v>
      </c>
      <c r="E88" s="5">
        <f t="shared" si="9"/>
        <v>5.8089472643795827E-4</v>
      </c>
      <c r="F88" s="4">
        <v>481.09870000000001</v>
      </c>
      <c r="G88" s="5">
        <f t="shared" si="10"/>
        <v>8.0133225102356563E-4</v>
      </c>
      <c r="H88" s="4">
        <f t="shared" si="11"/>
        <v>17.045164812493681</v>
      </c>
      <c r="I88" s="13">
        <f t="shared" si="12"/>
        <v>93.708356057654854</v>
      </c>
    </row>
    <row r="89" spans="1:9" ht="45" x14ac:dyDescent="0.2">
      <c r="A89" s="19" t="s">
        <v>64</v>
      </c>
      <c r="B89" s="4">
        <v>27.73488</v>
      </c>
      <c r="C89" s="5">
        <f t="shared" si="8"/>
        <v>5.119986759885493E-5</v>
      </c>
      <c r="D89" s="4">
        <v>50.9</v>
      </c>
      <c r="E89" s="5">
        <f t="shared" si="9"/>
        <v>5.7591627533486714E-5</v>
      </c>
      <c r="F89" s="4">
        <v>28.788170000000001</v>
      </c>
      <c r="G89" s="5">
        <f t="shared" si="10"/>
        <v>4.795042902620415E-5</v>
      </c>
      <c r="H89" s="4">
        <f t="shared" si="11"/>
        <v>3.7977088777741272</v>
      </c>
      <c r="I89" s="13">
        <f t="shared" si="12"/>
        <v>56.558290766208252</v>
      </c>
    </row>
    <row r="90" spans="1:9" ht="50.25" customHeight="1" x14ac:dyDescent="0.2">
      <c r="A90" s="19" t="s">
        <v>65</v>
      </c>
      <c r="B90" s="4">
        <v>1073.52054</v>
      </c>
      <c r="C90" s="5">
        <f t="shared" si="8"/>
        <v>1.9817684270727418E-3</v>
      </c>
      <c r="D90" s="4">
        <v>1422.4</v>
      </c>
      <c r="E90" s="5">
        <f t="shared" si="9"/>
        <v>1.6093974656902065E-3</v>
      </c>
      <c r="F90" s="4">
        <v>616.92552000000001</v>
      </c>
      <c r="G90" s="5">
        <f t="shared" si="10"/>
        <v>1.0275694273451242E-3</v>
      </c>
      <c r="H90" s="4">
        <f t="shared" si="11"/>
        <v>-42.532490342476351</v>
      </c>
      <c r="I90" s="13">
        <f t="shared" si="12"/>
        <v>43.372154105736783</v>
      </c>
    </row>
    <row r="91" spans="1:9" ht="33.75" hidden="1" customHeight="1" x14ac:dyDescent="0.2">
      <c r="A91" s="19" t="s">
        <v>88</v>
      </c>
      <c r="B91" s="4">
        <v>0</v>
      </c>
      <c r="C91" s="5">
        <f t="shared" si="8"/>
        <v>0</v>
      </c>
      <c r="D91" s="4">
        <v>0</v>
      </c>
      <c r="E91" s="5">
        <f t="shared" si="9"/>
        <v>0</v>
      </c>
      <c r="F91" s="4">
        <v>0</v>
      </c>
      <c r="G91" s="5">
        <f t="shared" si="10"/>
        <v>0</v>
      </c>
      <c r="H91" s="4" t="e">
        <f t="shared" si="11"/>
        <v>#DIV/0!</v>
      </c>
      <c r="I91" s="13" t="e">
        <f t="shared" si="12"/>
        <v>#DIV/0!</v>
      </c>
    </row>
    <row r="92" spans="1:9" ht="35.25" hidden="1" customHeight="1" x14ac:dyDescent="0.2">
      <c r="A92" s="19" t="s">
        <v>89</v>
      </c>
      <c r="B92" s="4">
        <v>0</v>
      </c>
      <c r="C92" s="5">
        <f t="shared" si="8"/>
        <v>0</v>
      </c>
      <c r="D92" s="4">
        <v>0</v>
      </c>
      <c r="E92" s="5">
        <f t="shared" si="9"/>
        <v>0</v>
      </c>
      <c r="F92" s="4">
        <v>0</v>
      </c>
      <c r="G92" s="5">
        <f t="shared" si="10"/>
        <v>0</v>
      </c>
      <c r="H92" s="4" t="e">
        <f t="shared" si="11"/>
        <v>#DIV/0!</v>
      </c>
      <c r="I92" s="13" t="e">
        <f t="shared" si="12"/>
        <v>#DIV/0!</v>
      </c>
    </row>
    <row r="93" spans="1:9" ht="63.75" hidden="1" customHeight="1" x14ac:dyDescent="0.2">
      <c r="A93" s="19" t="s">
        <v>90</v>
      </c>
      <c r="B93" s="4">
        <v>0</v>
      </c>
      <c r="C93" s="5">
        <f t="shared" si="8"/>
        <v>0</v>
      </c>
      <c r="D93" s="4">
        <v>0</v>
      </c>
      <c r="E93" s="5">
        <f t="shared" si="9"/>
        <v>0</v>
      </c>
      <c r="F93" s="4">
        <v>0</v>
      </c>
      <c r="G93" s="5">
        <f t="shared" si="10"/>
        <v>0</v>
      </c>
      <c r="H93" s="4" t="e">
        <f t="shared" si="11"/>
        <v>#DIV/0!</v>
      </c>
      <c r="I93" s="13" t="e">
        <f t="shared" si="12"/>
        <v>#DIV/0!</v>
      </c>
    </row>
    <row r="94" spans="1:9" ht="36" customHeight="1" x14ac:dyDescent="0.2">
      <c r="A94" s="19" t="s">
        <v>141</v>
      </c>
      <c r="B94" s="4">
        <v>0</v>
      </c>
      <c r="C94" s="5">
        <f t="shared" si="8"/>
        <v>0</v>
      </c>
      <c r="D94" s="4">
        <v>24</v>
      </c>
      <c r="E94" s="5">
        <f t="shared" si="9"/>
        <v>2.7155187835042852E-5</v>
      </c>
      <c r="F94" s="4">
        <v>24</v>
      </c>
      <c r="G94" s="5">
        <f t="shared" si="10"/>
        <v>3.9975111187300187E-5</v>
      </c>
      <c r="H94" s="4" t="s">
        <v>81</v>
      </c>
      <c r="I94" s="13">
        <f t="shared" si="12"/>
        <v>100</v>
      </c>
    </row>
    <row r="95" spans="1:9" ht="63.75" customHeight="1" x14ac:dyDescent="0.2">
      <c r="A95" s="19" t="s">
        <v>90</v>
      </c>
      <c r="B95" s="4">
        <v>21.6</v>
      </c>
      <c r="C95" s="5">
        <f t="shared" si="8"/>
        <v>3.9874596181244215E-5</v>
      </c>
      <c r="D95" s="4">
        <v>18.899999999999999</v>
      </c>
      <c r="E95" s="5">
        <f t="shared" si="9"/>
        <v>2.1384710420096245E-5</v>
      </c>
      <c r="F95" s="4">
        <v>18.899999999999999</v>
      </c>
      <c r="G95" s="5">
        <f t="shared" si="10"/>
        <v>3.1480400059998892E-5</v>
      </c>
      <c r="H95" s="4">
        <f t="shared" si="11"/>
        <v>-12.500000000000014</v>
      </c>
      <c r="I95" s="13">
        <f t="shared" si="12"/>
        <v>100</v>
      </c>
    </row>
    <row r="96" spans="1:9" ht="30" x14ac:dyDescent="0.2">
      <c r="A96" s="19" t="s">
        <v>66</v>
      </c>
      <c r="B96" s="4">
        <v>296.91876999999999</v>
      </c>
      <c r="C96" s="5">
        <f t="shared" si="8"/>
        <v>5.4812574316582077E-4</v>
      </c>
      <c r="D96" s="4">
        <v>701.4</v>
      </c>
      <c r="E96" s="5">
        <f t="shared" si="9"/>
        <v>7.9361036447912737E-4</v>
      </c>
      <c r="F96" s="4">
        <v>254.57039</v>
      </c>
      <c r="G96" s="5">
        <f t="shared" si="10"/>
        <v>4.2401998521851547E-4</v>
      </c>
      <c r="H96" s="4">
        <f t="shared" si="11"/>
        <v>-14.262614653832756</v>
      </c>
      <c r="I96" s="13">
        <f t="shared" si="12"/>
        <v>36.294609352723128</v>
      </c>
    </row>
    <row r="97" spans="1:9" ht="60" x14ac:dyDescent="0.2">
      <c r="A97" s="19" t="s">
        <v>67</v>
      </c>
      <c r="B97" s="4">
        <v>11.6</v>
      </c>
      <c r="C97" s="5">
        <f t="shared" si="8"/>
        <v>2.1414134986223742E-5</v>
      </c>
      <c r="D97" s="4">
        <v>0.2</v>
      </c>
      <c r="E97" s="5">
        <f t="shared" si="9"/>
        <v>2.2629323195869044E-7</v>
      </c>
      <c r="F97" s="4">
        <v>0.2</v>
      </c>
      <c r="G97" s="5">
        <f t="shared" si="10"/>
        <v>3.3312592656083487E-7</v>
      </c>
      <c r="H97" s="4">
        <f t="shared" si="11"/>
        <v>-98.275862068965523</v>
      </c>
      <c r="I97" s="13">
        <f t="shared" si="12"/>
        <v>100</v>
      </c>
    </row>
    <row r="98" spans="1:9" ht="18" customHeight="1" x14ac:dyDescent="0.2">
      <c r="A98" s="19" t="s">
        <v>68</v>
      </c>
      <c r="B98" s="4">
        <v>0</v>
      </c>
      <c r="C98" s="5">
        <f t="shared" si="8"/>
        <v>0</v>
      </c>
      <c r="D98" s="4">
        <v>0</v>
      </c>
      <c r="E98" s="5">
        <f t="shared" si="9"/>
        <v>0</v>
      </c>
      <c r="F98" s="4">
        <v>0</v>
      </c>
      <c r="G98" s="5">
        <f t="shared" si="10"/>
        <v>0</v>
      </c>
      <c r="H98" s="4" t="s">
        <v>81</v>
      </c>
      <c r="I98" s="13" t="s">
        <v>81</v>
      </c>
    </row>
    <row r="99" spans="1:9" ht="15" x14ac:dyDescent="0.2">
      <c r="A99" s="19" t="s">
        <v>69</v>
      </c>
      <c r="B99" s="4">
        <v>98.054730000000006</v>
      </c>
      <c r="C99" s="5">
        <f t="shared" si="8"/>
        <v>1.8101355381532094E-4</v>
      </c>
      <c r="D99" s="4">
        <v>262</v>
      </c>
      <c r="E99" s="5">
        <f t="shared" si="9"/>
        <v>2.9644413386588445E-4</v>
      </c>
      <c r="F99" s="4">
        <v>124.75375</v>
      </c>
      <c r="G99" s="5">
        <f t="shared" si="10"/>
        <v>2.0779354280344375E-4</v>
      </c>
      <c r="H99" s="4">
        <f t="shared" si="11"/>
        <v>27.228691568474048</v>
      </c>
      <c r="I99" s="13">
        <f t="shared" si="12"/>
        <v>47.615935114503813</v>
      </c>
    </row>
    <row r="100" spans="1:9" ht="15" x14ac:dyDescent="0.2">
      <c r="A100" s="19" t="s">
        <v>97</v>
      </c>
      <c r="B100" s="4">
        <v>236.011</v>
      </c>
      <c r="C100" s="5">
        <f t="shared" si="8"/>
        <v>4.3568719070979754E-4</v>
      </c>
      <c r="D100" s="4">
        <v>214</v>
      </c>
      <c r="E100" s="5">
        <f t="shared" si="9"/>
        <v>2.4213375819579877E-4</v>
      </c>
      <c r="F100" s="4">
        <v>153.81479999999999</v>
      </c>
      <c r="G100" s="5">
        <f t="shared" si="10"/>
        <v>2.5619848884384752E-4</v>
      </c>
      <c r="H100" s="4">
        <f t="shared" si="11"/>
        <v>-34.827274999894072</v>
      </c>
      <c r="I100" s="13">
        <f t="shared" si="12"/>
        <v>71.876074766355131</v>
      </c>
    </row>
    <row r="101" spans="1:9" ht="19.5" customHeight="1" x14ac:dyDescent="0.2">
      <c r="A101" s="19" t="s">
        <v>98</v>
      </c>
      <c r="B101" s="4">
        <v>529.452</v>
      </c>
      <c r="C101" s="5">
        <f t="shared" ref="C101:C132" si="13">SUM(B101/$B$168)</f>
        <v>9.7739281006259762E-4</v>
      </c>
      <c r="D101" s="4">
        <v>150</v>
      </c>
      <c r="E101" s="5">
        <f t="shared" ref="E101:E132" si="14">D101/$D$168</f>
        <v>1.6971992396901784E-4</v>
      </c>
      <c r="F101" s="4">
        <v>149.80430000000001</v>
      </c>
      <c r="G101" s="5">
        <f t="shared" ref="G101:G132" si="15">F101/$F$168</f>
        <v>2.4951848120148638E-4</v>
      </c>
      <c r="H101" s="4">
        <f t="shared" si="11"/>
        <v>-71.705782582745925</v>
      </c>
      <c r="I101" s="13">
        <f t="shared" si="12"/>
        <v>99.869533333333337</v>
      </c>
    </row>
    <row r="102" spans="1:9" ht="30" x14ac:dyDescent="0.2">
      <c r="A102" s="19" t="s">
        <v>70</v>
      </c>
      <c r="B102" s="4">
        <v>0</v>
      </c>
      <c r="C102" s="5">
        <f t="shared" si="13"/>
        <v>0</v>
      </c>
      <c r="D102" s="4">
        <v>440</v>
      </c>
      <c r="E102" s="5">
        <f t="shared" si="14"/>
        <v>4.9784511030911895E-4</v>
      </c>
      <c r="F102" s="4">
        <v>0</v>
      </c>
      <c r="G102" s="5">
        <f t="shared" si="15"/>
        <v>0</v>
      </c>
      <c r="H102" s="4" t="s">
        <v>81</v>
      </c>
      <c r="I102" s="13">
        <f t="shared" si="12"/>
        <v>0</v>
      </c>
    </row>
    <row r="103" spans="1:9" ht="45" x14ac:dyDescent="0.2">
      <c r="A103" s="19" t="s">
        <v>71</v>
      </c>
      <c r="B103" s="4">
        <v>0</v>
      </c>
      <c r="C103" s="5">
        <f t="shared" si="13"/>
        <v>0</v>
      </c>
      <c r="D103" s="4">
        <v>43.32011</v>
      </c>
      <c r="E103" s="5">
        <f t="shared" si="14"/>
        <v>4.9015238503529925E-5</v>
      </c>
      <c r="F103" s="4">
        <v>0</v>
      </c>
      <c r="G103" s="5">
        <f t="shared" si="15"/>
        <v>0</v>
      </c>
      <c r="H103" s="4" t="s">
        <v>81</v>
      </c>
      <c r="I103" s="13">
        <f t="shared" si="12"/>
        <v>0</v>
      </c>
    </row>
    <row r="104" spans="1:9" ht="30" x14ac:dyDescent="0.2">
      <c r="A104" s="19" t="s">
        <v>72</v>
      </c>
      <c r="B104" s="4">
        <v>564.56179999999995</v>
      </c>
      <c r="C104" s="5">
        <f t="shared" si="13"/>
        <v>1.0422071201090905E-3</v>
      </c>
      <c r="D104" s="4">
        <v>1475.4716900000001</v>
      </c>
      <c r="E104" s="5">
        <f t="shared" si="14"/>
        <v>1.6694462869682549E-3</v>
      </c>
      <c r="F104" s="4">
        <v>1095.9983400000001</v>
      </c>
      <c r="G104" s="5">
        <f t="shared" si="15"/>
        <v>1.8255273126081847E-3</v>
      </c>
      <c r="H104" s="4">
        <f t="shared" si="11"/>
        <v>94.132571491730431</v>
      </c>
      <c r="I104" s="13">
        <f t="shared" si="12"/>
        <v>74.28121782533151</v>
      </c>
    </row>
    <row r="105" spans="1:9" ht="30" x14ac:dyDescent="0.2">
      <c r="A105" s="19" t="s">
        <v>105</v>
      </c>
      <c r="B105" s="4">
        <v>129.80000000000001</v>
      </c>
      <c r="C105" s="5">
        <f t="shared" si="13"/>
        <v>2.3961678631136569E-4</v>
      </c>
      <c r="D105" s="4">
        <v>0</v>
      </c>
      <c r="E105" s="5">
        <f t="shared" si="14"/>
        <v>0</v>
      </c>
      <c r="F105" s="4">
        <v>0</v>
      </c>
      <c r="G105" s="5">
        <f t="shared" si="15"/>
        <v>0</v>
      </c>
      <c r="H105" s="4">
        <f t="shared" si="11"/>
        <v>-100</v>
      </c>
      <c r="I105" s="13" t="s">
        <v>81</v>
      </c>
    </row>
    <row r="106" spans="1:9" ht="45" x14ac:dyDescent="0.2">
      <c r="A106" s="19" t="s">
        <v>152</v>
      </c>
      <c r="B106" s="4">
        <v>0</v>
      </c>
      <c r="C106" s="5">
        <f t="shared" si="13"/>
        <v>0</v>
      </c>
      <c r="D106" s="4">
        <v>1577.2</v>
      </c>
      <c r="E106" s="5">
        <f t="shared" si="14"/>
        <v>1.7845484272262329E-3</v>
      </c>
      <c r="F106" s="4">
        <v>1577.1952200000001</v>
      </c>
      <c r="G106" s="5">
        <f t="shared" si="15"/>
        <v>2.6270230951490991E-3</v>
      </c>
      <c r="H106" s="4" t="s">
        <v>81</v>
      </c>
      <c r="I106" s="13">
        <f t="shared" si="12"/>
        <v>99.999696931270606</v>
      </c>
    </row>
    <row r="107" spans="1:9" ht="15" x14ac:dyDescent="0.2">
      <c r="A107" s="19" t="s">
        <v>99</v>
      </c>
      <c r="B107" s="4">
        <v>118.91609</v>
      </c>
      <c r="C107" s="5">
        <f t="shared" si="13"/>
        <v>2.1952458649085615E-4</v>
      </c>
      <c r="D107" s="4">
        <v>800</v>
      </c>
      <c r="E107" s="5">
        <f t="shared" si="14"/>
        <v>9.051729278347617E-4</v>
      </c>
      <c r="F107" s="4">
        <v>345.27</v>
      </c>
      <c r="G107" s="5">
        <f t="shared" si="15"/>
        <v>5.750919433182973E-4</v>
      </c>
      <c r="H107" s="4">
        <f t="shared" si="11"/>
        <v>190.34758879139065</v>
      </c>
      <c r="I107" s="13">
        <f t="shared" si="12"/>
        <v>43.158749999999998</v>
      </c>
    </row>
    <row r="108" spans="1:9" ht="30" x14ac:dyDescent="0.2">
      <c r="A108" s="19" t="s">
        <v>73</v>
      </c>
      <c r="B108" s="4">
        <v>148.69999999999999</v>
      </c>
      <c r="C108" s="5">
        <f t="shared" si="13"/>
        <v>2.7450705796995431E-4</v>
      </c>
      <c r="D108" s="4">
        <v>170.9</v>
      </c>
      <c r="E108" s="5">
        <f t="shared" si="14"/>
        <v>1.93367566708701E-4</v>
      </c>
      <c r="F108" s="4">
        <v>32.25</v>
      </c>
      <c r="G108" s="5">
        <f t="shared" si="15"/>
        <v>5.3716555657934621E-5</v>
      </c>
      <c r="H108" s="4">
        <f t="shared" si="11"/>
        <v>-78.312037659717546</v>
      </c>
      <c r="I108" s="13">
        <f t="shared" si="12"/>
        <v>18.870684610883558</v>
      </c>
    </row>
    <row r="109" spans="1:9" ht="15" x14ac:dyDescent="0.2">
      <c r="A109" s="19" t="s">
        <v>100</v>
      </c>
      <c r="B109" s="4">
        <v>1160.42327</v>
      </c>
      <c r="C109" s="5">
        <f t="shared" si="13"/>
        <v>2.1421948745633758E-3</v>
      </c>
      <c r="D109" s="4">
        <v>1835.9</v>
      </c>
      <c r="E109" s="5">
        <f t="shared" si="14"/>
        <v>2.0772587227647988E-3</v>
      </c>
      <c r="F109" s="4">
        <v>1315.98738</v>
      </c>
      <c r="G109" s="5">
        <f t="shared" si="15"/>
        <v>2.1919475765243275E-3</v>
      </c>
      <c r="H109" s="4">
        <f t="shared" si="11"/>
        <v>13.405807520561012</v>
      </c>
      <c r="I109" s="13">
        <f t="shared" si="12"/>
        <v>71.680776730758751</v>
      </c>
    </row>
    <row r="110" spans="1:9" ht="15" x14ac:dyDescent="0.2">
      <c r="A110" s="19" t="s">
        <v>103</v>
      </c>
      <c r="B110" s="4">
        <v>0</v>
      </c>
      <c r="C110" s="5">
        <f t="shared" si="13"/>
        <v>0</v>
      </c>
      <c r="D110" s="4">
        <v>2543.6243100000002</v>
      </c>
      <c r="E110" s="5">
        <f t="shared" si="14"/>
        <v>2.8780248299929696E-3</v>
      </c>
      <c r="F110" s="4">
        <v>2008.7924800000001</v>
      </c>
      <c r="G110" s="5">
        <f t="shared" si="15"/>
        <v>3.345904280842187E-3</v>
      </c>
      <c r="H110" s="4" t="s">
        <v>81</v>
      </c>
      <c r="I110" s="13" t="s">
        <v>81</v>
      </c>
    </row>
    <row r="111" spans="1:9" ht="30" customHeight="1" x14ac:dyDescent="0.2">
      <c r="A111" s="19" t="s">
        <v>102</v>
      </c>
      <c r="B111" s="4">
        <v>583.0915</v>
      </c>
      <c r="C111" s="5">
        <f t="shared" si="13"/>
        <v>1.0764138008896276E-3</v>
      </c>
      <c r="D111" s="4">
        <v>1497.7</v>
      </c>
      <c r="E111" s="5">
        <f t="shared" si="14"/>
        <v>1.6945968675226534E-3</v>
      </c>
      <c r="F111" s="4">
        <v>1426.8749800000001</v>
      </c>
      <c r="G111" s="5">
        <f t="shared" si="15"/>
        <v>2.3766452489948635E-3</v>
      </c>
      <c r="H111" s="4">
        <f t="shared" si="11"/>
        <v>144.7085886177384</v>
      </c>
      <c r="I111" s="13">
        <f t="shared" si="12"/>
        <v>95.271080990852639</v>
      </c>
    </row>
    <row r="112" spans="1:9" ht="92.25" customHeight="1" x14ac:dyDescent="0.2">
      <c r="A112" s="19" t="s">
        <v>101</v>
      </c>
      <c r="B112" s="4">
        <v>694.93514000000005</v>
      </c>
      <c r="C112" s="5">
        <f t="shared" si="13"/>
        <v>1.2828823185026116E-3</v>
      </c>
      <c r="D112" s="4">
        <v>530</v>
      </c>
      <c r="E112" s="5">
        <f t="shared" si="14"/>
        <v>5.9967706469052969E-4</v>
      </c>
      <c r="F112" s="4">
        <v>436.39389999999997</v>
      </c>
      <c r="G112" s="5">
        <f t="shared" si="15"/>
        <v>7.2687061141498148E-4</v>
      </c>
      <c r="H112" s="4">
        <f t="shared" si="11"/>
        <v>-37.203650401100752</v>
      </c>
      <c r="I112" s="13">
        <f t="shared" si="12"/>
        <v>82.338471698113196</v>
      </c>
    </row>
    <row r="113" spans="1:9" ht="45" hidden="1" x14ac:dyDescent="0.2">
      <c r="A113" s="19" t="s">
        <v>74</v>
      </c>
      <c r="B113" s="4">
        <v>0</v>
      </c>
      <c r="C113" s="5">
        <f t="shared" si="13"/>
        <v>0</v>
      </c>
      <c r="D113" s="4">
        <v>0</v>
      </c>
      <c r="E113" s="5">
        <f t="shared" si="14"/>
        <v>0</v>
      </c>
      <c r="F113" s="4">
        <v>0</v>
      </c>
      <c r="G113" s="5">
        <f t="shared" si="15"/>
        <v>0</v>
      </c>
      <c r="H113" s="4" t="e">
        <f t="shared" si="11"/>
        <v>#DIV/0!</v>
      </c>
      <c r="I113" s="13" t="e">
        <f t="shared" si="12"/>
        <v>#DIV/0!</v>
      </c>
    </row>
    <row r="114" spans="1:9" ht="45" hidden="1" x14ac:dyDescent="0.2">
      <c r="A114" s="19" t="s">
        <v>104</v>
      </c>
      <c r="B114" s="4">
        <v>0</v>
      </c>
      <c r="C114" s="5">
        <f t="shared" si="13"/>
        <v>0</v>
      </c>
      <c r="D114" s="4">
        <v>0</v>
      </c>
      <c r="E114" s="5">
        <f t="shared" si="14"/>
        <v>0</v>
      </c>
      <c r="F114" s="4">
        <v>0</v>
      </c>
      <c r="G114" s="5">
        <f t="shared" si="15"/>
        <v>0</v>
      </c>
      <c r="H114" s="4" t="e">
        <f t="shared" si="11"/>
        <v>#DIV/0!</v>
      </c>
      <c r="I114" s="13" t="e">
        <f t="shared" si="12"/>
        <v>#DIV/0!</v>
      </c>
    </row>
    <row r="115" spans="1:9" ht="45" x14ac:dyDescent="0.2">
      <c r="A115" s="19" t="s">
        <v>148</v>
      </c>
      <c r="B115" s="4">
        <v>1534.7</v>
      </c>
      <c r="C115" s="5">
        <f t="shared" si="13"/>
        <v>2.8331269795997911E-3</v>
      </c>
      <c r="D115" s="4">
        <v>2382</v>
      </c>
      <c r="E115" s="5">
        <f t="shared" si="14"/>
        <v>2.6951523926280032E-3</v>
      </c>
      <c r="F115" s="4">
        <v>2382</v>
      </c>
      <c r="G115" s="5">
        <f t="shared" si="15"/>
        <v>3.9675297853395434E-3</v>
      </c>
      <c r="H115" s="4">
        <f t="shared" si="11"/>
        <v>55.209487196194686</v>
      </c>
      <c r="I115" s="13">
        <f t="shared" si="12"/>
        <v>100</v>
      </c>
    </row>
    <row r="116" spans="1:9" ht="60" x14ac:dyDescent="0.2">
      <c r="A116" s="19" t="s">
        <v>153</v>
      </c>
      <c r="B116" s="4">
        <v>0</v>
      </c>
      <c r="C116" s="5">
        <f t="shared" si="13"/>
        <v>0</v>
      </c>
      <c r="D116" s="4">
        <v>3052.4279999999999</v>
      </c>
      <c r="E116" s="5">
        <f t="shared" si="14"/>
        <v>3.4537189872060076E-3</v>
      </c>
      <c r="F116" s="4">
        <v>0</v>
      </c>
      <c r="G116" s="5">
        <f t="shared" si="15"/>
        <v>0</v>
      </c>
      <c r="H116" s="4" t="s">
        <v>81</v>
      </c>
      <c r="I116" s="13">
        <f t="shared" si="12"/>
        <v>0</v>
      </c>
    </row>
    <row r="117" spans="1:9" ht="30" x14ac:dyDescent="0.2">
      <c r="A117" s="10" t="s">
        <v>93</v>
      </c>
      <c r="B117" s="4">
        <f>SUM(B118:B125)</f>
        <v>36718.91633</v>
      </c>
      <c r="C117" s="5">
        <f t="shared" si="13"/>
        <v>6.7784813003316832E-2</v>
      </c>
      <c r="D117" s="4">
        <f>SUM(D118:D125)</f>
        <v>61285.115410000006</v>
      </c>
      <c r="E117" s="5">
        <f t="shared" si="14"/>
        <v>6.9342034185451221E-2</v>
      </c>
      <c r="F117" s="4">
        <f>SUM(F118:F125)</f>
        <v>42392.482430000004</v>
      </c>
      <c r="G117" s="5">
        <f t="shared" si="15"/>
        <v>7.0610174943538315E-2</v>
      </c>
      <c r="H117" s="4">
        <f t="shared" si="11"/>
        <v>15.451344067484357</v>
      </c>
      <c r="I117" s="13">
        <f t="shared" si="12"/>
        <v>69.172558697805343</v>
      </c>
    </row>
    <row r="118" spans="1:9" ht="30" x14ac:dyDescent="0.2">
      <c r="A118" s="19" t="s">
        <v>134</v>
      </c>
      <c r="B118" s="4">
        <v>1754.69379</v>
      </c>
      <c r="C118" s="5">
        <f t="shared" si="13"/>
        <v>3.2392456619438396E-3</v>
      </c>
      <c r="D118" s="4">
        <v>2956.5</v>
      </c>
      <c r="E118" s="5">
        <f t="shared" si="14"/>
        <v>3.3451797014293415E-3</v>
      </c>
      <c r="F118" s="4">
        <v>2121.9870799999999</v>
      </c>
      <c r="G118" s="5">
        <f t="shared" si="15"/>
        <v>3.5344445608756019E-3</v>
      </c>
      <c r="H118" s="4">
        <f t="shared" si="11"/>
        <v>20.932044787142033</v>
      </c>
      <c r="I118" s="13">
        <f t="shared" si="12"/>
        <v>71.773620158971752</v>
      </c>
    </row>
    <row r="119" spans="1:9" ht="30" x14ac:dyDescent="0.2">
      <c r="A119" s="19" t="s">
        <v>75</v>
      </c>
      <c r="B119" s="4">
        <v>2646.1469900000002</v>
      </c>
      <c r="C119" s="5">
        <f t="shared" si="13"/>
        <v>4.884909382521522E-3</v>
      </c>
      <c r="D119" s="4">
        <v>3443.2</v>
      </c>
      <c r="E119" s="5">
        <f t="shared" si="14"/>
        <v>3.8958642814008143E-3</v>
      </c>
      <c r="F119" s="4">
        <v>2847.01613</v>
      </c>
      <c r="G119" s="5">
        <f t="shared" si="15"/>
        <v>4.7420744311994613E-3</v>
      </c>
      <c r="H119" s="4">
        <f t="shared" si="11"/>
        <v>7.5910046100651414</v>
      </c>
      <c r="I119" s="13">
        <f t="shared" si="12"/>
        <v>82.685180355483283</v>
      </c>
    </row>
    <row r="120" spans="1:9" ht="15" x14ac:dyDescent="0.2">
      <c r="A120" s="19" t="s">
        <v>76</v>
      </c>
      <c r="B120" s="4">
        <v>1685.56512</v>
      </c>
      <c r="C120" s="5">
        <f t="shared" si="13"/>
        <v>3.1116309489440017E-3</v>
      </c>
      <c r="D120" s="4">
        <v>2561</v>
      </c>
      <c r="E120" s="5">
        <f t="shared" si="14"/>
        <v>2.8976848352310312E-3</v>
      </c>
      <c r="F120" s="4">
        <v>1881.1022700000001</v>
      </c>
      <c r="G120" s="5">
        <f t="shared" si="15"/>
        <v>3.1332196832471989E-3</v>
      </c>
      <c r="H120" s="4">
        <f t="shared" si="11"/>
        <v>11.600687963927498</v>
      </c>
      <c r="I120" s="13">
        <f t="shared" si="12"/>
        <v>73.451865286997275</v>
      </c>
    </row>
    <row r="121" spans="1:9" ht="30" customHeight="1" x14ac:dyDescent="0.2">
      <c r="A121" s="19" t="s">
        <v>77</v>
      </c>
      <c r="B121" s="4">
        <v>26220.39832</v>
      </c>
      <c r="C121" s="5">
        <f t="shared" si="13"/>
        <v>4.8404064570433988E-2</v>
      </c>
      <c r="D121" s="4">
        <v>40974.059000000001</v>
      </c>
      <c r="E121" s="5">
        <f t="shared" si="14"/>
        <v>4.6360761187880337E-2</v>
      </c>
      <c r="F121" s="4">
        <v>30747.03167</v>
      </c>
      <c r="G121" s="5">
        <f t="shared" si="15"/>
        <v>5.121316707032042E-2</v>
      </c>
      <c r="H121" s="4">
        <f t="shared" si="11"/>
        <v>17.263785602170813</v>
      </c>
      <c r="I121" s="13">
        <f t="shared" si="12"/>
        <v>75.04023867881871</v>
      </c>
    </row>
    <row r="122" spans="1:9" ht="30" customHeight="1" x14ac:dyDescent="0.2">
      <c r="A122" s="19" t="s">
        <v>154</v>
      </c>
      <c r="B122" s="4">
        <v>0</v>
      </c>
      <c r="C122" s="5">
        <f t="shared" si="13"/>
        <v>0</v>
      </c>
      <c r="D122" s="4">
        <v>1767</v>
      </c>
      <c r="E122" s="5">
        <f t="shared" si="14"/>
        <v>1.9993007043550299E-3</v>
      </c>
      <c r="F122" s="4">
        <v>109.99553</v>
      </c>
      <c r="G122" s="5">
        <f t="shared" si="15"/>
        <v>1.8321181424400056E-4</v>
      </c>
      <c r="H122" s="4" t="s">
        <v>81</v>
      </c>
      <c r="I122" s="13">
        <f t="shared" si="12"/>
        <v>6.2249875495189588</v>
      </c>
    </row>
    <row r="123" spans="1:9" ht="30" customHeight="1" x14ac:dyDescent="0.2">
      <c r="A123" s="19" t="s">
        <v>155</v>
      </c>
      <c r="B123" s="4">
        <v>0</v>
      </c>
      <c r="C123" s="5">
        <f t="shared" si="13"/>
        <v>0</v>
      </c>
      <c r="D123" s="4">
        <v>2293</v>
      </c>
      <c r="E123" s="5">
        <f t="shared" si="14"/>
        <v>2.5944519044063859E-3</v>
      </c>
      <c r="F123" s="4">
        <v>104.05</v>
      </c>
      <c r="G123" s="5">
        <f t="shared" si="15"/>
        <v>1.7330876329327435E-4</v>
      </c>
      <c r="H123" s="4" t="s">
        <v>81</v>
      </c>
      <c r="I123" s="13">
        <f t="shared" si="12"/>
        <v>4.5377235063235934</v>
      </c>
    </row>
    <row r="124" spans="1:9" ht="30" customHeight="1" x14ac:dyDescent="0.2">
      <c r="A124" s="19" t="s">
        <v>149</v>
      </c>
      <c r="B124" s="4">
        <v>555.11690999999996</v>
      </c>
      <c r="C124" s="5">
        <f t="shared" ref="C124:C136" si="16">SUM(B124/$B$168)</f>
        <v>1.0247714175754669E-3</v>
      </c>
      <c r="D124" s="4">
        <v>1077.0564099999999</v>
      </c>
      <c r="E124" s="5">
        <f t="shared" si="14"/>
        <v>1.2186528801036219E-3</v>
      </c>
      <c r="F124" s="4">
        <v>1077.0564099999999</v>
      </c>
      <c r="G124" s="5">
        <f t="shared" si="15"/>
        <v>1.7939770726976821E-3</v>
      </c>
      <c r="H124" s="4">
        <f t="shared" si="11"/>
        <v>94.023347262110974</v>
      </c>
      <c r="I124" s="13">
        <f t="shared" si="12"/>
        <v>100</v>
      </c>
    </row>
    <row r="125" spans="1:9" ht="30" x14ac:dyDescent="0.2">
      <c r="A125" s="19" t="s">
        <v>78</v>
      </c>
      <c r="B125" s="4">
        <v>3856.9951999999998</v>
      </c>
      <c r="C125" s="5">
        <f t="shared" si="16"/>
        <v>7.1201910218980204E-3</v>
      </c>
      <c r="D125" s="4">
        <v>6213.3</v>
      </c>
      <c r="E125" s="5">
        <f t="shared" si="14"/>
        <v>7.0301386906446569E-3</v>
      </c>
      <c r="F125" s="4">
        <v>3504.24334</v>
      </c>
      <c r="G125" s="5">
        <f t="shared" si="15"/>
        <v>5.836771547660673E-3</v>
      </c>
      <c r="H125" s="4">
        <f t="shared" si="11"/>
        <v>-9.1457687061679422</v>
      </c>
      <c r="I125" s="13">
        <f t="shared" si="12"/>
        <v>56.399068771828176</v>
      </c>
    </row>
    <row r="126" spans="1:9" ht="47.25" customHeight="1" x14ac:dyDescent="0.2">
      <c r="A126" s="9" t="s">
        <v>106</v>
      </c>
      <c r="B126" s="4">
        <f>SUM(B127)</f>
        <v>8336.9080400000003</v>
      </c>
      <c r="C126" s="5">
        <f t="shared" si="16"/>
        <v>1.5390316735887415E-2</v>
      </c>
      <c r="D126" s="4">
        <f>SUM(D127)</f>
        <v>12682.3</v>
      </c>
      <c r="E126" s="5">
        <f t="shared" si="14"/>
        <v>1.4349593278348498E-2</v>
      </c>
      <c r="F126" s="4">
        <f>SUM(F127)</f>
        <v>9711.32467</v>
      </c>
      <c r="G126" s="5">
        <f t="shared" si="15"/>
        <v>1.6175470144134219E-2</v>
      </c>
      <c r="H126" s="4">
        <f t="shared" si="11"/>
        <v>16.485927677331077</v>
      </c>
      <c r="I126" s="13">
        <f t="shared" si="12"/>
        <v>76.573844413079655</v>
      </c>
    </row>
    <row r="127" spans="1:9" ht="47.25" customHeight="1" x14ac:dyDescent="0.2">
      <c r="A127" s="10" t="s">
        <v>108</v>
      </c>
      <c r="B127" s="4">
        <f>SUM(B128)</f>
        <v>8336.9080400000003</v>
      </c>
      <c r="C127" s="5">
        <f t="shared" si="16"/>
        <v>1.5390316735887415E-2</v>
      </c>
      <c r="D127" s="4">
        <f>SUM(D128)</f>
        <v>12682.3</v>
      </c>
      <c r="E127" s="5">
        <f t="shared" si="14"/>
        <v>1.4349593278348498E-2</v>
      </c>
      <c r="F127" s="4">
        <f>SUM(F128)</f>
        <v>9711.32467</v>
      </c>
      <c r="G127" s="5">
        <f t="shared" si="15"/>
        <v>1.6175470144134219E-2</v>
      </c>
      <c r="H127" s="4">
        <f t="shared" si="11"/>
        <v>16.485927677331077</v>
      </c>
      <c r="I127" s="13">
        <f t="shared" si="12"/>
        <v>76.573844413079655</v>
      </c>
    </row>
    <row r="128" spans="1:9" ht="47.25" customHeight="1" x14ac:dyDescent="0.2">
      <c r="A128" s="19" t="s">
        <v>107</v>
      </c>
      <c r="B128" s="4">
        <v>8336.9080400000003</v>
      </c>
      <c r="C128" s="5">
        <f t="shared" si="16"/>
        <v>1.5390316735887415E-2</v>
      </c>
      <c r="D128" s="4">
        <v>12682.3</v>
      </c>
      <c r="E128" s="5">
        <f t="shared" si="14"/>
        <v>1.4349593278348498E-2</v>
      </c>
      <c r="F128" s="4">
        <v>9711.32467</v>
      </c>
      <c r="G128" s="5">
        <f t="shared" si="15"/>
        <v>1.6175470144134219E-2</v>
      </c>
      <c r="H128" s="4">
        <f t="shared" si="11"/>
        <v>16.485927677331077</v>
      </c>
      <c r="I128" s="13">
        <f t="shared" si="12"/>
        <v>76.573844413079655</v>
      </c>
    </row>
    <row r="129" spans="1:9" ht="28.5" x14ac:dyDescent="0.2">
      <c r="A129" s="9" t="s">
        <v>109</v>
      </c>
      <c r="B129" s="4">
        <f>SUM(B130)</f>
        <v>8184.3040000000001</v>
      </c>
      <c r="C129" s="5">
        <f t="shared" si="16"/>
        <v>1.510860264002508E-2</v>
      </c>
      <c r="D129" s="4">
        <f>SUM(D130)</f>
        <v>17989.228920000001</v>
      </c>
      <c r="E129" s="5">
        <f t="shared" si="14"/>
        <v>2.0354203763757711E-2</v>
      </c>
      <c r="F129" s="4">
        <f>SUM(F130)</f>
        <v>9974.2767199999998</v>
      </c>
      <c r="G129" s="5">
        <f t="shared" si="15"/>
        <v>1.6613450870620824E-2</v>
      </c>
      <c r="H129" s="4">
        <f t="shared" si="11"/>
        <v>21.870799520643416</v>
      </c>
      <c r="I129" s="13">
        <f t="shared" si="12"/>
        <v>55.445826857597183</v>
      </c>
    </row>
    <row r="130" spans="1:9" ht="30" x14ac:dyDescent="0.2">
      <c r="A130" s="10" t="s">
        <v>110</v>
      </c>
      <c r="B130" s="4">
        <f>SUM(B131)</f>
        <v>8184.3040000000001</v>
      </c>
      <c r="C130" s="5">
        <f t="shared" si="16"/>
        <v>1.510860264002508E-2</v>
      </c>
      <c r="D130" s="4">
        <f>SUM(D131)</f>
        <v>17989.228920000001</v>
      </c>
      <c r="E130" s="5">
        <f t="shared" si="14"/>
        <v>2.0354203763757711E-2</v>
      </c>
      <c r="F130" s="4">
        <f>SUM(F131)</f>
        <v>9974.2767199999998</v>
      </c>
      <c r="G130" s="5">
        <f t="shared" si="15"/>
        <v>1.6613450870620824E-2</v>
      </c>
      <c r="H130" s="4">
        <f t="shared" si="11"/>
        <v>21.870799520643416</v>
      </c>
      <c r="I130" s="13">
        <f t="shared" si="12"/>
        <v>55.445826857597183</v>
      </c>
    </row>
    <row r="131" spans="1:9" ht="77.25" customHeight="1" x14ac:dyDescent="0.2">
      <c r="A131" s="19" t="s">
        <v>60</v>
      </c>
      <c r="B131" s="4">
        <v>8184.3040000000001</v>
      </c>
      <c r="C131" s="5">
        <f t="shared" si="16"/>
        <v>1.510860264002508E-2</v>
      </c>
      <c r="D131" s="4">
        <v>17989.228920000001</v>
      </c>
      <c r="E131" s="5">
        <f t="shared" si="14"/>
        <v>2.0354203763757711E-2</v>
      </c>
      <c r="F131" s="4">
        <v>9974.2767199999998</v>
      </c>
      <c r="G131" s="5">
        <f t="shared" si="15"/>
        <v>1.6613450870620824E-2</v>
      </c>
      <c r="H131" s="4">
        <f t="shared" si="11"/>
        <v>21.870799520643416</v>
      </c>
      <c r="I131" s="13">
        <f t="shared" si="12"/>
        <v>55.445826857597183</v>
      </c>
    </row>
    <row r="132" spans="1:9" ht="51" customHeight="1" x14ac:dyDescent="0.2">
      <c r="A132" s="9" t="s">
        <v>111</v>
      </c>
      <c r="B132" s="4">
        <f>SUM(B133)</f>
        <v>1771.7984799999999</v>
      </c>
      <c r="C132" s="5">
        <f t="shared" si="16"/>
        <v>3.2708217085436245E-3</v>
      </c>
      <c r="D132" s="4">
        <f t="shared" ref="D132:F133" si="17">SUM(D133)</f>
        <v>1777.0666799999999</v>
      </c>
      <c r="E132" s="5">
        <f t="shared" si="14"/>
        <v>2.0106908121164994E-3</v>
      </c>
      <c r="F132" s="4">
        <f t="shared" si="17"/>
        <v>1777.0666799999999</v>
      </c>
      <c r="G132" s="5">
        <f t="shared" si="15"/>
        <v>2.9599349216769331E-3</v>
      </c>
      <c r="H132" s="4">
        <f t="shared" si="11"/>
        <v>0.29733629752296054</v>
      </c>
      <c r="I132" s="13">
        <f t="shared" si="12"/>
        <v>100</v>
      </c>
    </row>
    <row r="133" spans="1:9" ht="48.75" customHeight="1" x14ac:dyDescent="0.2">
      <c r="A133" s="10" t="s">
        <v>112</v>
      </c>
      <c r="B133" s="4">
        <f>SUM(B134)</f>
        <v>1771.7984799999999</v>
      </c>
      <c r="C133" s="5">
        <f t="shared" si="16"/>
        <v>3.2708217085436245E-3</v>
      </c>
      <c r="D133" s="4">
        <f t="shared" si="17"/>
        <v>1777.0666799999999</v>
      </c>
      <c r="E133" s="5">
        <f t="shared" ref="E133:E164" si="18">D133/$D$168</f>
        <v>2.0106908121164994E-3</v>
      </c>
      <c r="F133" s="4">
        <f t="shared" si="17"/>
        <v>1777.0666799999999</v>
      </c>
      <c r="G133" s="5">
        <f t="shared" ref="G133:G164" si="19">F133/$F$168</f>
        <v>2.9599349216769331E-3</v>
      </c>
      <c r="H133" s="4">
        <f t="shared" si="11"/>
        <v>0.29733629752296054</v>
      </c>
      <c r="I133" s="13">
        <f t="shared" si="12"/>
        <v>100</v>
      </c>
    </row>
    <row r="134" spans="1:9" ht="76.5" customHeight="1" x14ac:dyDescent="0.2">
      <c r="A134" s="19" t="s">
        <v>113</v>
      </c>
      <c r="B134" s="4">
        <v>1771.7984799999999</v>
      </c>
      <c r="C134" s="5">
        <f t="shared" si="16"/>
        <v>3.2708217085436245E-3</v>
      </c>
      <c r="D134" s="4">
        <v>1777.0666799999999</v>
      </c>
      <c r="E134" s="5">
        <f t="shared" si="18"/>
        <v>2.0106908121164994E-3</v>
      </c>
      <c r="F134" s="4">
        <v>1777.0666799999999</v>
      </c>
      <c r="G134" s="5">
        <f t="shared" si="19"/>
        <v>2.9599349216769331E-3</v>
      </c>
      <c r="H134" s="4">
        <f t="shared" si="11"/>
        <v>0.29733629752296054</v>
      </c>
      <c r="I134" s="13">
        <f t="shared" si="12"/>
        <v>100</v>
      </c>
    </row>
    <row r="135" spans="1:9" ht="57.75" customHeight="1" x14ac:dyDescent="0.2">
      <c r="A135" s="18" t="s">
        <v>114</v>
      </c>
      <c r="B135" s="4">
        <f>SUM(B136)</f>
        <v>484.47618</v>
      </c>
      <c r="C135" s="5">
        <f t="shared" si="16"/>
        <v>8.9436537208017509E-4</v>
      </c>
      <c r="D135" s="4">
        <f t="shared" ref="D135:F136" si="20">SUM(D136)</f>
        <v>505.61257999999998</v>
      </c>
      <c r="E135" s="5">
        <f t="shared" si="18"/>
        <v>5.7208352423585962E-4</v>
      </c>
      <c r="F135" s="4">
        <f t="shared" si="20"/>
        <v>505.61257999999998</v>
      </c>
      <c r="G135" s="5">
        <f t="shared" si="19"/>
        <v>8.4216329596657118E-4</v>
      </c>
      <c r="H135" s="4" t="s">
        <v>81</v>
      </c>
      <c r="I135" s="13">
        <f t="shared" si="12"/>
        <v>100</v>
      </c>
    </row>
    <row r="136" spans="1:9" ht="63.75" customHeight="1" x14ac:dyDescent="0.2">
      <c r="A136" s="10" t="s">
        <v>115</v>
      </c>
      <c r="B136" s="4">
        <f>SUM(B137)</f>
        <v>484.47618</v>
      </c>
      <c r="C136" s="5">
        <f t="shared" si="16"/>
        <v>8.9436537208017509E-4</v>
      </c>
      <c r="D136" s="4">
        <f t="shared" si="20"/>
        <v>505.61257999999998</v>
      </c>
      <c r="E136" s="5">
        <f t="shared" si="18"/>
        <v>5.7208352423585962E-4</v>
      </c>
      <c r="F136" s="4">
        <f t="shared" si="20"/>
        <v>505.61257999999998</v>
      </c>
      <c r="G136" s="5">
        <f t="shared" si="19"/>
        <v>8.4216329596657118E-4</v>
      </c>
      <c r="H136" s="4" t="s">
        <v>81</v>
      </c>
      <c r="I136" s="13">
        <f t="shared" si="12"/>
        <v>100</v>
      </c>
    </row>
    <row r="137" spans="1:9" ht="76.5" customHeight="1" x14ac:dyDescent="0.2">
      <c r="A137" s="19" t="s">
        <v>113</v>
      </c>
      <c r="B137" s="4">
        <v>484.47618</v>
      </c>
      <c r="C137" s="5">
        <f t="shared" ref="C137:C139" si="21">SUM(B137/$B$168)</f>
        <v>8.9436537208017509E-4</v>
      </c>
      <c r="D137" s="4">
        <v>505.61257999999998</v>
      </c>
      <c r="E137" s="5">
        <f t="shared" si="18"/>
        <v>5.7208352423585962E-4</v>
      </c>
      <c r="F137" s="4">
        <v>505.61257999999998</v>
      </c>
      <c r="G137" s="5">
        <f t="shared" si="19"/>
        <v>8.4216329596657118E-4</v>
      </c>
      <c r="H137" s="4" t="s">
        <v>81</v>
      </c>
      <c r="I137" s="13">
        <f t="shared" si="12"/>
        <v>100</v>
      </c>
    </row>
    <row r="138" spans="1:9" ht="47.25" customHeight="1" x14ac:dyDescent="0.2">
      <c r="A138" s="9" t="s">
        <v>116</v>
      </c>
      <c r="B138" s="4">
        <f>SUM(B139)</f>
        <v>696.44363999999996</v>
      </c>
      <c r="C138" s="5">
        <f t="shared" si="21"/>
        <v>1.2856670790738804E-3</v>
      </c>
      <c r="D138" s="4">
        <f>SUM(D139)</f>
        <v>1574</v>
      </c>
      <c r="E138" s="5">
        <f t="shared" si="18"/>
        <v>1.7809277355148936E-3</v>
      </c>
      <c r="F138" s="4">
        <f>SUM(F139)</f>
        <v>1073.5224000000001</v>
      </c>
      <c r="G138" s="5">
        <f t="shared" si="19"/>
        <v>1.788090720919056E-3</v>
      </c>
      <c r="H138" s="4">
        <f t="shared" si="11"/>
        <v>54.143470963422146</v>
      </c>
      <c r="I138" s="13">
        <f t="shared" si="12"/>
        <v>68.203456162642951</v>
      </c>
    </row>
    <row r="139" spans="1:9" ht="44.25" customHeight="1" x14ac:dyDescent="0.2">
      <c r="A139" s="10" t="s">
        <v>117</v>
      </c>
      <c r="B139" s="4">
        <f>SUM(B140)</f>
        <v>696.44363999999996</v>
      </c>
      <c r="C139" s="5">
        <f t="shared" si="21"/>
        <v>1.2856670790738804E-3</v>
      </c>
      <c r="D139" s="4">
        <f>SUM(D140)</f>
        <v>1574</v>
      </c>
      <c r="E139" s="5">
        <f t="shared" si="18"/>
        <v>1.7809277355148936E-3</v>
      </c>
      <c r="F139" s="4">
        <f>SUM(F140)</f>
        <v>1073.5224000000001</v>
      </c>
      <c r="G139" s="5">
        <f t="shared" si="19"/>
        <v>1.788090720919056E-3</v>
      </c>
      <c r="H139" s="4">
        <f t="shared" si="11"/>
        <v>54.143470963422146</v>
      </c>
      <c r="I139" s="13">
        <f t="shared" si="12"/>
        <v>68.203456162642951</v>
      </c>
    </row>
    <row r="140" spans="1:9" ht="48.75" customHeight="1" x14ac:dyDescent="0.2">
      <c r="A140" s="19" t="s">
        <v>107</v>
      </c>
      <c r="B140" s="4">
        <v>696.44363999999996</v>
      </c>
      <c r="C140" s="5">
        <f t="shared" ref="C140:C142" si="22">SUM(B140/$B$168)</f>
        <v>1.2856670790738804E-3</v>
      </c>
      <c r="D140" s="4">
        <v>1574</v>
      </c>
      <c r="E140" s="5">
        <f t="shared" si="18"/>
        <v>1.7809277355148936E-3</v>
      </c>
      <c r="F140" s="4">
        <v>1073.5224000000001</v>
      </c>
      <c r="G140" s="5">
        <f t="shared" si="19"/>
        <v>1.788090720919056E-3</v>
      </c>
      <c r="H140" s="4">
        <f t="shared" si="11"/>
        <v>54.143470963422146</v>
      </c>
      <c r="I140" s="13">
        <f t="shared" si="12"/>
        <v>68.203456162642951</v>
      </c>
    </row>
    <row r="141" spans="1:9" ht="48.75" customHeight="1" x14ac:dyDescent="0.2">
      <c r="A141" s="9" t="s">
        <v>118</v>
      </c>
      <c r="B141" s="4">
        <f>SUM(B142)</f>
        <v>231.64716000000001</v>
      </c>
      <c r="C141" s="5">
        <f t="shared" si="22"/>
        <v>4.2763134081166978E-4</v>
      </c>
      <c r="D141" s="4">
        <f>SUM(D142)</f>
        <v>734.3</v>
      </c>
      <c r="E141" s="5">
        <f t="shared" si="18"/>
        <v>8.3083560113633183E-4</v>
      </c>
      <c r="F141" s="4">
        <f>SUM(F142)</f>
        <v>339.29982999999999</v>
      </c>
      <c r="G141" s="5">
        <f t="shared" si="19"/>
        <v>5.6514785125341878E-4</v>
      </c>
      <c r="H141" s="4">
        <f t="shared" si="11"/>
        <v>46.472691484756353</v>
      </c>
      <c r="I141" s="13">
        <f t="shared" si="12"/>
        <v>46.207249080757187</v>
      </c>
    </row>
    <row r="142" spans="1:9" ht="48.75" customHeight="1" x14ac:dyDescent="0.2">
      <c r="A142" s="10" t="s">
        <v>119</v>
      </c>
      <c r="B142" s="4">
        <f>SUM(B143)</f>
        <v>231.64716000000001</v>
      </c>
      <c r="C142" s="5">
        <f t="shared" si="22"/>
        <v>4.2763134081166978E-4</v>
      </c>
      <c r="D142" s="4">
        <f>SUM(D143)</f>
        <v>734.3</v>
      </c>
      <c r="E142" s="5">
        <f t="shared" si="18"/>
        <v>8.3083560113633183E-4</v>
      </c>
      <c r="F142" s="4">
        <f>SUM(F143)</f>
        <v>339.29982999999999</v>
      </c>
      <c r="G142" s="5">
        <f t="shared" si="19"/>
        <v>5.6514785125341878E-4</v>
      </c>
      <c r="H142" s="4">
        <f t="shared" si="11"/>
        <v>46.472691484756353</v>
      </c>
      <c r="I142" s="13">
        <f t="shared" si="12"/>
        <v>46.207249080757187</v>
      </c>
    </row>
    <row r="143" spans="1:9" ht="48.75" customHeight="1" x14ac:dyDescent="0.2">
      <c r="A143" s="19" t="s">
        <v>43</v>
      </c>
      <c r="B143" s="4">
        <v>231.64716000000001</v>
      </c>
      <c r="C143" s="5">
        <f t="shared" ref="C143:C167" si="23">SUM(B143/$B$168)</f>
        <v>4.2763134081166978E-4</v>
      </c>
      <c r="D143" s="4">
        <v>734.3</v>
      </c>
      <c r="E143" s="5">
        <f t="shared" ref="E143:E167" si="24">D143/$D$168</f>
        <v>8.3083560113633183E-4</v>
      </c>
      <c r="F143" s="4">
        <v>339.29982999999999</v>
      </c>
      <c r="G143" s="5">
        <f t="shared" ref="G143:G167" si="25">F143/$F$168</f>
        <v>5.6514785125341878E-4</v>
      </c>
      <c r="H143" s="4">
        <f t="shared" ref="H143:H167" si="26">F143/B143*100-100</f>
        <v>46.472691484756353</v>
      </c>
      <c r="I143" s="13">
        <f t="shared" ref="I143:I167" si="27">F143/D143*100</f>
        <v>46.207249080757187</v>
      </c>
    </row>
    <row r="144" spans="1:9" ht="48.75" customHeight="1" x14ac:dyDescent="0.2">
      <c r="A144" s="9" t="s">
        <v>120</v>
      </c>
      <c r="B144" s="4">
        <f>SUM(B145)</f>
        <v>2860.2213099999999</v>
      </c>
      <c r="C144" s="5">
        <f t="shared" si="23"/>
        <v>5.2801004502425605E-3</v>
      </c>
      <c r="D144" s="4">
        <f>SUM(D145)</f>
        <v>11322.233</v>
      </c>
      <c r="E144" s="5">
        <f t="shared" si="24"/>
        <v>1.2810723492796697E-2</v>
      </c>
      <c r="F144" s="4">
        <f>SUM(F145)</f>
        <v>4936.69398</v>
      </c>
      <c r="G144" s="5">
        <f t="shared" si="25"/>
        <v>8.2227037811739775E-3</v>
      </c>
      <c r="H144" s="4">
        <f t="shared" si="26"/>
        <v>72.598321771121988</v>
      </c>
      <c r="I144" s="13">
        <f t="shared" si="27"/>
        <v>43.601769898217071</v>
      </c>
    </row>
    <row r="145" spans="1:9" ht="32.25" customHeight="1" x14ac:dyDescent="0.2">
      <c r="A145" s="10" t="s">
        <v>121</v>
      </c>
      <c r="B145" s="4">
        <f>SUM(B146:B147)</f>
        <v>2860.2213099999999</v>
      </c>
      <c r="C145" s="5">
        <f t="shared" si="23"/>
        <v>5.2801004502425605E-3</v>
      </c>
      <c r="D145" s="4">
        <f>SUM(D146:D147)</f>
        <v>11322.233</v>
      </c>
      <c r="E145" s="5">
        <f t="shared" si="24"/>
        <v>1.2810723492796697E-2</v>
      </c>
      <c r="F145" s="4">
        <f>SUM(F146:F147)</f>
        <v>4936.69398</v>
      </c>
      <c r="G145" s="5">
        <f t="shared" si="25"/>
        <v>8.2227037811739775E-3</v>
      </c>
      <c r="H145" s="4">
        <f t="shared" si="26"/>
        <v>72.598321771121988</v>
      </c>
      <c r="I145" s="13">
        <f t="shared" si="27"/>
        <v>43.601769898217071</v>
      </c>
    </row>
    <row r="146" spans="1:9" ht="20.25" customHeight="1" x14ac:dyDescent="0.2">
      <c r="A146" s="19" t="s">
        <v>46</v>
      </c>
      <c r="B146" s="4">
        <v>2527.2104199999999</v>
      </c>
      <c r="C146" s="5">
        <f t="shared" si="23"/>
        <v>4.6653469890061373E-3</v>
      </c>
      <c r="D146" s="4">
        <v>10032.233</v>
      </c>
      <c r="E146" s="5">
        <f t="shared" si="24"/>
        <v>1.1351132146663145E-2</v>
      </c>
      <c r="F146" s="4">
        <v>4473.2389700000003</v>
      </c>
      <c r="G146" s="5">
        <f t="shared" si="25"/>
        <v>7.4507593830464239E-3</v>
      </c>
      <c r="H146" s="4">
        <f t="shared" si="26"/>
        <v>77.003028105590062</v>
      </c>
      <c r="I146" s="13">
        <f t="shared" si="27"/>
        <v>44.58866704949935</v>
      </c>
    </row>
    <row r="147" spans="1:9" ht="20.25" customHeight="1" x14ac:dyDescent="0.2">
      <c r="A147" s="19" t="s">
        <v>122</v>
      </c>
      <c r="B147" s="4">
        <v>333.01089000000002</v>
      </c>
      <c r="C147" s="5">
        <f t="shared" si="23"/>
        <v>6.1475346123642297E-4</v>
      </c>
      <c r="D147" s="4">
        <v>1290</v>
      </c>
      <c r="E147" s="5">
        <f t="shared" si="24"/>
        <v>1.4595913461335533E-3</v>
      </c>
      <c r="F147" s="4">
        <v>463.45501000000002</v>
      </c>
      <c r="G147" s="5">
        <f t="shared" si="25"/>
        <v>7.7194439812755501E-4</v>
      </c>
      <c r="H147" s="4">
        <f t="shared" si="26"/>
        <v>39.171127406674287</v>
      </c>
      <c r="I147" s="13">
        <f t="shared" si="27"/>
        <v>35.92674496124031</v>
      </c>
    </row>
    <row r="148" spans="1:9" ht="45.75" customHeight="1" x14ac:dyDescent="0.2">
      <c r="A148" s="9" t="s">
        <v>135</v>
      </c>
      <c r="B148" s="4">
        <f>SUM(B149)</f>
        <v>402.76471000000004</v>
      </c>
      <c r="C148" s="5">
        <f t="shared" si="23"/>
        <v>7.4352222996786727E-4</v>
      </c>
      <c r="D148" s="4">
        <f>SUM(D149)</f>
        <v>1237.2</v>
      </c>
      <c r="E148" s="5">
        <f t="shared" si="24"/>
        <v>1.3998499328964592E-3</v>
      </c>
      <c r="F148" s="4">
        <f t="shared" ref="F148" si="28">SUM(F149)</f>
        <v>742.44105000000002</v>
      </c>
      <c r="G148" s="5">
        <f t="shared" si="25"/>
        <v>1.2366318134902456E-3</v>
      </c>
      <c r="H148" s="4">
        <f t="shared" si="26"/>
        <v>84.336172352339389</v>
      </c>
      <c r="I148" s="13">
        <f t="shared" si="27"/>
        <v>60.0097841901067</v>
      </c>
    </row>
    <row r="149" spans="1:9" ht="30.75" customHeight="1" x14ac:dyDescent="0.2">
      <c r="A149" s="10" t="s">
        <v>136</v>
      </c>
      <c r="B149" s="4">
        <f>SUM(B150:B151)</f>
        <v>402.76471000000004</v>
      </c>
      <c r="C149" s="5">
        <f t="shared" si="23"/>
        <v>7.4352222996786727E-4</v>
      </c>
      <c r="D149" s="4">
        <f>SUM(D150:D151)</f>
        <v>1237.2</v>
      </c>
      <c r="E149" s="5">
        <f t="shared" si="24"/>
        <v>1.3998499328964592E-3</v>
      </c>
      <c r="F149" s="4">
        <f t="shared" ref="F149" si="29">SUM(F150:F151)</f>
        <v>742.44105000000002</v>
      </c>
      <c r="G149" s="5">
        <f t="shared" si="25"/>
        <v>1.2366318134902456E-3</v>
      </c>
      <c r="H149" s="4">
        <f t="shared" si="26"/>
        <v>84.336172352339389</v>
      </c>
      <c r="I149" s="13">
        <f t="shared" si="27"/>
        <v>60.0097841901067</v>
      </c>
    </row>
    <row r="150" spans="1:9" ht="20.25" customHeight="1" x14ac:dyDescent="0.2">
      <c r="A150" s="19" t="s">
        <v>46</v>
      </c>
      <c r="B150" s="4">
        <v>306.82100000000003</v>
      </c>
      <c r="C150" s="5">
        <f t="shared" si="23"/>
        <v>5.6640571643173758E-4</v>
      </c>
      <c r="D150" s="4">
        <v>625</v>
      </c>
      <c r="E150" s="5">
        <f t="shared" si="24"/>
        <v>7.0716634987090759E-4</v>
      </c>
      <c r="F150" s="4">
        <v>550</v>
      </c>
      <c r="G150" s="5">
        <f t="shared" si="25"/>
        <v>9.1609629804229585E-4</v>
      </c>
      <c r="H150" s="4">
        <f t="shared" si="26"/>
        <v>79.257612744890338</v>
      </c>
      <c r="I150" s="13">
        <f t="shared" si="27"/>
        <v>88</v>
      </c>
    </row>
    <row r="151" spans="1:9" ht="20.25" customHeight="1" x14ac:dyDescent="0.2">
      <c r="A151" s="19" t="s">
        <v>122</v>
      </c>
      <c r="B151" s="4">
        <v>95.943709999999996</v>
      </c>
      <c r="C151" s="5">
        <f t="shared" si="23"/>
        <v>1.7711651353612972E-4</v>
      </c>
      <c r="D151" s="4">
        <v>612.20000000000005</v>
      </c>
      <c r="E151" s="5">
        <f t="shared" si="24"/>
        <v>6.9268358302555148E-4</v>
      </c>
      <c r="F151" s="4">
        <v>192.44104999999999</v>
      </c>
      <c r="G151" s="5">
        <f t="shared" si="25"/>
        <v>3.2053551544794972E-4</v>
      </c>
      <c r="H151" s="4">
        <f t="shared" si="26"/>
        <v>100.57703626428457</v>
      </c>
      <c r="I151" s="13">
        <f t="shared" si="27"/>
        <v>31.434343351845801</v>
      </c>
    </row>
    <row r="152" spans="1:9" ht="42" customHeight="1" x14ac:dyDescent="0.2">
      <c r="A152" s="9" t="s">
        <v>137</v>
      </c>
      <c r="B152" s="4">
        <f>SUM(B153)</f>
        <v>2495.67004</v>
      </c>
      <c r="C152" s="5">
        <f t="shared" si="23"/>
        <v>4.6071219928995174E-3</v>
      </c>
      <c r="D152" s="4">
        <f t="shared" ref="D152:F152" si="30">SUM(D153)</f>
        <v>1849.2280000000001</v>
      </c>
      <c r="E152" s="5">
        <f t="shared" si="24"/>
        <v>2.0923389037425261E-3</v>
      </c>
      <c r="F152" s="4">
        <f t="shared" si="30"/>
        <v>1730.2280000000001</v>
      </c>
      <c r="G152" s="5">
        <f t="shared" si="25"/>
        <v>2.881919028307501E-3</v>
      </c>
      <c r="H152" s="4">
        <f t="shared" si="26"/>
        <v>-30.67080293995916</v>
      </c>
      <c r="I152" s="13">
        <f t="shared" si="27"/>
        <v>93.564882210306138</v>
      </c>
    </row>
    <row r="153" spans="1:9" ht="45.75" customHeight="1" x14ac:dyDescent="0.2">
      <c r="A153" s="10" t="s">
        <v>123</v>
      </c>
      <c r="B153" s="4">
        <f>SUM(B154:B154)</f>
        <v>2495.67004</v>
      </c>
      <c r="C153" s="5">
        <f t="shared" si="23"/>
        <v>4.6071219928995174E-3</v>
      </c>
      <c r="D153" s="4">
        <f>SUM(D154:D154)</f>
        <v>1849.2280000000001</v>
      </c>
      <c r="E153" s="5">
        <f t="shared" si="24"/>
        <v>2.0923389037425261E-3</v>
      </c>
      <c r="F153" s="4">
        <f>SUM(F154:F154)</f>
        <v>1730.2280000000001</v>
      </c>
      <c r="G153" s="5">
        <f t="shared" si="25"/>
        <v>2.881919028307501E-3</v>
      </c>
      <c r="H153" s="4">
        <f t="shared" si="26"/>
        <v>-30.67080293995916</v>
      </c>
      <c r="I153" s="13">
        <f t="shared" si="27"/>
        <v>93.564882210306138</v>
      </c>
    </row>
    <row r="154" spans="1:9" ht="54" customHeight="1" x14ac:dyDescent="0.2">
      <c r="A154" s="19" t="s">
        <v>107</v>
      </c>
      <c r="B154" s="4">
        <v>2495.67004</v>
      </c>
      <c r="C154" s="5">
        <f t="shared" si="23"/>
        <v>4.6071219928995174E-3</v>
      </c>
      <c r="D154" s="4">
        <v>1849.2280000000001</v>
      </c>
      <c r="E154" s="5">
        <f t="shared" si="24"/>
        <v>2.0923389037425261E-3</v>
      </c>
      <c r="F154" s="4">
        <v>1730.2280000000001</v>
      </c>
      <c r="G154" s="5">
        <f t="shared" si="25"/>
        <v>2.881919028307501E-3</v>
      </c>
      <c r="H154" s="4">
        <f t="shared" si="26"/>
        <v>-30.67080293995916</v>
      </c>
      <c r="I154" s="13">
        <f t="shared" si="27"/>
        <v>93.564882210306138</v>
      </c>
    </row>
    <row r="155" spans="1:9" ht="48" customHeight="1" x14ac:dyDescent="0.2">
      <c r="A155" s="9" t="s">
        <v>124</v>
      </c>
      <c r="B155" s="4">
        <f>SUM(B156)</f>
        <v>2813.9911200000001</v>
      </c>
      <c r="C155" s="5">
        <f t="shared" si="23"/>
        <v>5.1947573873892192E-3</v>
      </c>
      <c r="D155" s="4">
        <f t="shared" ref="D155:F156" si="31">SUM(D156)</f>
        <v>5263.0410000000002</v>
      </c>
      <c r="E155" s="5">
        <f t="shared" si="24"/>
        <v>5.9549527891054905E-3</v>
      </c>
      <c r="F155" s="4">
        <f t="shared" si="31"/>
        <v>4331.2459500000004</v>
      </c>
      <c r="G155" s="5">
        <f t="shared" si="25"/>
        <v>7.2142516012830681E-3</v>
      </c>
      <c r="H155" s="4">
        <f t="shared" si="26"/>
        <v>53.918252236702159</v>
      </c>
      <c r="I155" s="13">
        <f t="shared" si="27"/>
        <v>82.295500833073504</v>
      </c>
    </row>
    <row r="156" spans="1:9" ht="33.75" customHeight="1" x14ac:dyDescent="0.2">
      <c r="A156" s="10" t="s">
        <v>125</v>
      </c>
      <c r="B156" s="4">
        <f>SUM(B157)</f>
        <v>2813.9911200000001</v>
      </c>
      <c r="C156" s="5">
        <f t="shared" si="23"/>
        <v>5.1947573873892192E-3</v>
      </c>
      <c r="D156" s="4">
        <f t="shared" si="31"/>
        <v>5263.0410000000002</v>
      </c>
      <c r="E156" s="5">
        <f t="shared" si="24"/>
        <v>5.9549527891054905E-3</v>
      </c>
      <c r="F156" s="4">
        <f t="shared" si="31"/>
        <v>4331.2459500000004</v>
      </c>
      <c r="G156" s="5">
        <f t="shared" si="25"/>
        <v>7.2142516012830681E-3</v>
      </c>
      <c r="H156" s="4">
        <f t="shared" si="26"/>
        <v>53.918252236702159</v>
      </c>
      <c r="I156" s="13">
        <f t="shared" si="27"/>
        <v>82.295500833073504</v>
      </c>
    </row>
    <row r="157" spans="1:9" ht="36" customHeight="1" x14ac:dyDescent="0.2">
      <c r="A157" s="19" t="s">
        <v>43</v>
      </c>
      <c r="B157" s="4">
        <v>2813.9911200000001</v>
      </c>
      <c r="C157" s="5">
        <f t="shared" si="23"/>
        <v>5.1947573873892192E-3</v>
      </c>
      <c r="D157" s="4">
        <v>5263.0410000000002</v>
      </c>
      <c r="E157" s="5">
        <f t="shared" si="24"/>
        <v>5.9549527891054905E-3</v>
      </c>
      <c r="F157" s="4">
        <v>4331.2459500000004</v>
      </c>
      <c r="G157" s="5">
        <f t="shared" si="25"/>
        <v>7.2142516012830681E-3</v>
      </c>
      <c r="H157" s="4">
        <f t="shared" si="26"/>
        <v>53.918252236702159</v>
      </c>
      <c r="I157" s="13">
        <f t="shared" si="27"/>
        <v>82.295500833073504</v>
      </c>
    </row>
    <row r="158" spans="1:9" ht="48" customHeight="1" x14ac:dyDescent="0.2">
      <c r="A158" s="9" t="s">
        <v>126</v>
      </c>
      <c r="B158" s="4">
        <f>SUM(B159)</f>
        <v>903.13541999999995</v>
      </c>
      <c r="C158" s="5">
        <f t="shared" si="23"/>
        <v>1.6672296374758511E-3</v>
      </c>
      <c r="D158" s="4">
        <f t="shared" ref="D158:F159" si="32">SUM(D159)</f>
        <v>660.2</v>
      </c>
      <c r="E158" s="5">
        <f t="shared" si="24"/>
        <v>7.4699395869563714E-4</v>
      </c>
      <c r="F158" s="4">
        <f t="shared" si="32"/>
        <v>536.20736999999997</v>
      </c>
      <c r="G158" s="5">
        <f t="shared" si="25"/>
        <v>8.9312288479999195E-4</v>
      </c>
      <c r="H158" s="4">
        <f t="shared" si="26"/>
        <v>-40.628242661549031</v>
      </c>
      <c r="I158" s="13">
        <f t="shared" si="27"/>
        <v>81.218929112390171</v>
      </c>
    </row>
    <row r="159" spans="1:9" ht="48" customHeight="1" x14ac:dyDescent="0.2">
      <c r="A159" s="10" t="s">
        <v>127</v>
      </c>
      <c r="B159" s="4">
        <f>SUM(B160)</f>
        <v>903.13541999999995</v>
      </c>
      <c r="C159" s="5">
        <f t="shared" si="23"/>
        <v>1.6672296374758511E-3</v>
      </c>
      <c r="D159" s="4">
        <f t="shared" si="32"/>
        <v>660.2</v>
      </c>
      <c r="E159" s="5">
        <f t="shared" si="24"/>
        <v>7.4699395869563714E-4</v>
      </c>
      <c r="F159" s="4">
        <f t="shared" si="32"/>
        <v>536.20736999999997</v>
      </c>
      <c r="G159" s="5">
        <f t="shared" si="25"/>
        <v>8.9312288479999195E-4</v>
      </c>
      <c r="H159" s="4">
        <f t="shared" si="26"/>
        <v>-40.628242661549031</v>
      </c>
      <c r="I159" s="13">
        <f t="shared" si="27"/>
        <v>81.218929112390171</v>
      </c>
    </row>
    <row r="160" spans="1:9" ht="48" customHeight="1" x14ac:dyDescent="0.2">
      <c r="A160" s="19" t="s">
        <v>107</v>
      </c>
      <c r="B160" s="4">
        <v>903.13541999999995</v>
      </c>
      <c r="C160" s="5">
        <f t="shared" si="23"/>
        <v>1.6672296374758511E-3</v>
      </c>
      <c r="D160" s="4">
        <v>660.2</v>
      </c>
      <c r="E160" s="5">
        <f t="shared" si="24"/>
        <v>7.4699395869563714E-4</v>
      </c>
      <c r="F160" s="4">
        <v>536.20736999999997</v>
      </c>
      <c r="G160" s="5">
        <f t="shared" si="25"/>
        <v>8.9312288479999195E-4</v>
      </c>
      <c r="H160" s="4">
        <f t="shared" si="26"/>
        <v>-40.628242661549031</v>
      </c>
      <c r="I160" s="13">
        <f t="shared" si="27"/>
        <v>81.218929112390171</v>
      </c>
    </row>
    <row r="161" spans="1:9" ht="37.5" customHeight="1" x14ac:dyDescent="0.2">
      <c r="A161" s="9" t="s">
        <v>128</v>
      </c>
      <c r="B161" s="4">
        <f>SUM(B162)</f>
        <v>811.68144000000007</v>
      </c>
      <c r="C161" s="5">
        <f t="shared" si="23"/>
        <v>1.4984013725838335E-3</v>
      </c>
      <c r="D161" s="4">
        <f>SUM(D162)</f>
        <v>1313.4</v>
      </c>
      <c r="E161" s="5">
        <f t="shared" si="24"/>
        <v>1.4860676542727202E-3</v>
      </c>
      <c r="F161" s="4">
        <f>SUM(F162)</f>
        <v>293.94780000000003</v>
      </c>
      <c r="G161" s="5">
        <f t="shared" si="25"/>
        <v>4.896081661775949E-4</v>
      </c>
      <c r="H161" s="4">
        <f t="shared" si="26"/>
        <v>-63.78532444945396</v>
      </c>
      <c r="I161" s="13">
        <f t="shared" si="27"/>
        <v>22.380676107811787</v>
      </c>
    </row>
    <row r="162" spans="1:9" ht="32.25" customHeight="1" x14ac:dyDescent="0.2">
      <c r="A162" s="10" t="s">
        <v>129</v>
      </c>
      <c r="B162" s="4">
        <f>SUM(B163:B164)</f>
        <v>811.68144000000007</v>
      </c>
      <c r="C162" s="5">
        <f t="shared" si="23"/>
        <v>1.4984013725838335E-3</v>
      </c>
      <c r="D162" s="4">
        <f>SUM(D163:D164)</f>
        <v>1313.4</v>
      </c>
      <c r="E162" s="5">
        <f t="shared" si="24"/>
        <v>1.4860676542727202E-3</v>
      </c>
      <c r="F162" s="4">
        <f>SUM(F163:F164)</f>
        <v>293.94780000000003</v>
      </c>
      <c r="G162" s="5">
        <f t="shared" si="25"/>
        <v>4.896081661775949E-4</v>
      </c>
      <c r="H162" s="4">
        <f t="shared" si="26"/>
        <v>-63.78532444945396</v>
      </c>
      <c r="I162" s="13">
        <f t="shared" si="27"/>
        <v>22.380676107811787</v>
      </c>
    </row>
    <row r="163" spans="1:9" ht="16.5" customHeight="1" x14ac:dyDescent="0.2">
      <c r="A163" s="19" t="s">
        <v>46</v>
      </c>
      <c r="B163" s="4">
        <v>526.33392000000003</v>
      </c>
      <c r="C163" s="5">
        <f t="shared" si="23"/>
        <v>9.7163669057830082E-4</v>
      </c>
      <c r="D163" s="4">
        <v>732.1</v>
      </c>
      <c r="E163" s="5">
        <f t="shared" si="24"/>
        <v>8.2834637558478635E-4</v>
      </c>
      <c r="F163" s="4">
        <v>169</v>
      </c>
      <c r="G163" s="5">
        <f t="shared" si="25"/>
        <v>2.8149140794390547E-4</v>
      </c>
      <c r="H163" s="4">
        <f t="shared" si="26"/>
        <v>-67.891106087177519</v>
      </c>
      <c r="I163" s="13">
        <f t="shared" si="27"/>
        <v>23.084278104084142</v>
      </c>
    </row>
    <row r="164" spans="1:9" ht="18.75" customHeight="1" x14ac:dyDescent="0.2">
      <c r="A164" s="19" t="s">
        <v>122</v>
      </c>
      <c r="B164" s="4">
        <v>285.34751999999997</v>
      </c>
      <c r="C164" s="5">
        <f t="shared" si="23"/>
        <v>5.2676468200553266E-4</v>
      </c>
      <c r="D164" s="4">
        <v>581.29999999999995</v>
      </c>
      <c r="E164" s="5">
        <f t="shared" si="24"/>
        <v>6.5772127868793373E-4</v>
      </c>
      <c r="F164" s="4">
        <v>124.9478</v>
      </c>
      <c r="G164" s="5">
        <f t="shared" si="25"/>
        <v>2.0811675823368943E-4</v>
      </c>
      <c r="H164" s="4">
        <f t="shared" si="26"/>
        <v>-56.212060297562772</v>
      </c>
      <c r="I164" s="13">
        <f t="shared" si="27"/>
        <v>21.494546705659729</v>
      </c>
    </row>
    <row r="165" spans="1:9" ht="51" customHeight="1" x14ac:dyDescent="0.2">
      <c r="A165" s="9" t="s">
        <v>130</v>
      </c>
      <c r="B165" s="4">
        <f>SUM(B166)</f>
        <v>190.89991000000001</v>
      </c>
      <c r="C165" s="5">
        <f t="shared" si="23"/>
        <v>3.5241003806878998E-4</v>
      </c>
      <c r="D165" s="4">
        <f t="shared" ref="D165:F166" si="33">SUM(D166)</f>
        <v>642.79999999999995</v>
      </c>
      <c r="E165" s="5">
        <f t="shared" si="24"/>
        <v>7.2730644751523097E-4</v>
      </c>
      <c r="F165" s="4">
        <f t="shared" si="33"/>
        <v>81.424000000000007</v>
      </c>
      <c r="G165" s="5">
        <f t="shared" si="25"/>
        <v>1.356222272214471E-4</v>
      </c>
      <c r="H165" s="4">
        <f t="shared" si="26"/>
        <v>-57.347282143820813</v>
      </c>
      <c r="I165" s="13">
        <f t="shared" si="27"/>
        <v>12.66708151835719</v>
      </c>
    </row>
    <row r="166" spans="1:9" ht="33.75" customHeight="1" x14ac:dyDescent="0.2">
      <c r="A166" s="10" t="s">
        <v>131</v>
      </c>
      <c r="B166" s="4">
        <f>SUM(B167)</f>
        <v>190.89991000000001</v>
      </c>
      <c r="C166" s="5">
        <f t="shared" si="23"/>
        <v>3.5241003806878998E-4</v>
      </c>
      <c r="D166" s="4">
        <f t="shared" si="33"/>
        <v>642.79999999999995</v>
      </c>
      <c r="E166" s="5">
        <f t="shared" si="24"/>
        <v>7.2730644751523097E-4</v>
      </c>
      <c r="F166" s="4">
        <f t="shared" si="33"/>
        <v>81.424000000000007</v>
      </c>
      <c r="G166" s="5">
        <f t="shared" si="25"/>
        <v>1.356222272214471E-4</v>
      </c>
      <c r="H166" s="4">
        <f t="shared" si="26"/>
        <v>-57.347282143820813</v>
      </c>
      <c r="I166" s="13">
        <f t="shared" si="27"/>
        <v>12.66708151835719</v>
      </c>
    </row>
    <row r="167" spans="1:9" ht="30.75" customHeight="1" x14ac:dyDescent="0.2">
      <c r="A167" s="19" t="s">
        <v>43</v>
      </c>
      <c r="B167" s="4">
        <v>190.89991000000001</v>
      </c>
      <c r="C167" s="5">
        <f t="shared" si="23"/>
        <v>3.5241003806878998E-4</v>
      </c>
      <c r="D167" s="4">
        <v>642.79999999999995</v>
      </c>
      <c r="E167" s="5">
        <f t="shared" si="24"/>
        <v>7.2730644751523097E-4</v>
      </c>
      <c r="F167" s="4">
        <v>81.424000000000007</v>
      </c>
      <c r="G167" s="5">
        <f t="shared" si="25"/>
        <v>1.356222272214471E-4</v>
      </c>
      <c r="H167" s="4">
        <f t="shared" si="26"/>
        <v>-57.347282143820813</v>
      </c>
      <c r="I167" s="13">
        <f t="shared" si="27"/>
        <v>12.66708151835719</v>
      </c>
    </row>
    <row r="168" spans="1:9" ht="15" x14ac:dyDescent="0.2">
      <c r="A168" s="10" t="s">
        <v>79</v>
      </c>
      <c r="B168" s="15">
        <f>SUM(B5+B22+B39+B41+B56+B65+B68+B71+B77+B84+B126+B129+B132+B135+B138+B141+B144+B148+B152+B155+B158+B161+B165)</f>
        <v>541698.27581000002</v>
      </c>
      <c r="C168" s="15" t="s">
        <v>92</v>
      </c>
      <c r="D168" s="15">
        <f>SUM(D5+D22+D39+D41+D56+D65+D68+D71+D77+D84+D126+D129+D132+D135+D138+D141+D144+D148+D152+D155+D158+D161+D165)</f>
        <v>883809.02189999993</v>
      </c>
      <c r="E168" s="15" t="s">
        <v>92</v>
      </c>
      <c r="F168" s="15">
        <f>SUM(F5+F22+F39+F41+F56+F65+F68+F71+F77+F84+F126+F129+F132+F135+F138+F141+F144+F148+F152+F155+F158+F161+F165)</f>
        <v>600373.56462999992</v>
      </c>
      <c r="G168" s="14" t="s">
        <v>81</v>
      </c>
      <c r="H168" s="4" t="s">
        <v>92</v>
      </c>
      <c r="I168" s="11" t="s">
        <v>92</v>
      </c>
    </row>
  </sheetData>
  <mergeCells count="1">
    <mergeCell ref="A1:I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НА 01.10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Екатерина Козлова</dc:creator>
  <cp:lastModifiedBy>User</cp:lastModifiedBy>
  <dcterms:created xsi:type="dcterms:W3CDTF">2021-07-16T11:47:31Z</dcterms:created>
  <dcterms:modified xsi:type="dcterms:W3CDTF">2023-10-13T09:20:04Z</dcterms:modified>
</cp:coreProperties>
</file>