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3\"/>
    </mc:Choice>
  </mc:AlternateContent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144" i="3" l="1"/>
  <c r="I145" i="3"/>
  <c r="I146" i="3"/>
  <c r="I147" i="3"/>
  <c r="I148" i="3"/>
  <c r="I149" i="3"/>
  <c r="H144" i="3"/>
  <c r="H145" i="3"/>
  <c r="H146" i="3"/>
  <c r="H149" i="3"/>
  <c r="G146" i="3"/>
  <c r="G147" i="3"/>
  <c r="G148" i="3"/>
  <c r="G149" i="3"/>
  <c r="E145" i="3"/>
  <c r="E146" i="3"/>
  <c r="E147" i="3"/>
  <c r="E148" i="3"/>
  <c r="I103" i="3"/>
  <c r="I104" i="3"/>
  <c r="H103" i="3"/>
  <c r="H104" i="3"/>
  <c r="G99" i="3"/>
  <c r="G100" i="3"/>
  <c r="G101" i="3"/>
  <c r="G102" i="3"/>
  <c r="G103" i="3"/>
  <c r="G104" i="3"/>
  <c r="E99" i="3"/>
  <c r="E100" i="3"/>
  <c r="E101" i="3"/>
  <c r="E102" i="3"/>
  <c r="E103" i="3"/>
  <c r="E104" i="3"/>
  <c r="C99" i="3"/>
  <c r="C100" i="3"/>
  <c r="C101" i="3"/>
  <c r="C102" i="3"/>
  <c r="C103" i="3"/>
  <c r="C104" i="3"/>
  <c r="H7" i="3"/>
  <c r="B146" i="3"/>
  <c r="B145" i="3" s="1"/>
  <c r="B133" i="3"/>
  <c r="B132" i="3" s="1"/>
  <c r="B102" i="3"/>
  <c r="F146" i="3" l="1"/>
  <c r="D146" i="3"/>
  <c r="I130" i="3"/>
  <c r="I131" i="3"/>
  <c r="I134" i="3"/>
  <c r="I135" i="3"/>
  <c r="H127" i="3"/>
  <c r="H130" i="3"/>
  <c r="H131" i="3"/>
  <c r="F133" i="3"/>
  <c r="D133" i="3"/>
  <c r="D132" i="3" s="1"/>
  <c r="I133" i="3" l="1"/>
  <c r="F132" i="3"/>
  <c r="I132" i="3" s="1"/>
  <c r="F102" i="3"/>
  <c r="D102" i="3"/>
  <c r="I108" i="3"/>
  <c r="I107" i="3"/>
  <c r="D50" i="3"/>
  <c r="I29" i="3"/>
  <c r="B52" i="3" l="1"/>
  <c r="I7" i="3" l="1"/>
  <c r="I10" i="3"/>
  <c r="I12" i="3"/>
  <c r="I14" i="3"/>
  <c r="I18" i="3"/>
  <c r="I20" i="3"/>
  <c r="I23" i="3"/>
  <c r="I24" i="3"/>
  <c r="I25" i="3"/>
  <c r="I26" i="3"/>
  <c r="I28" i="3"/>
  <c r="I33" i="3"/>
  <c r="I34" i="3"/>
  <c r="I35" i="3"/>
  <c r="I37" i="3"/>
  <c r="I40" i="3"/>
  <c r="I41" i="3"/>
  <c r="I42" i="3"/>
  <c r="I44" i="3"/>
  <c r="I45" i="3"/>
  <c r="I46" i="3"/>
  <c r="I48" i="3"/>
  <c r="I51" i="3"/>
  <c r="I53" i="3"/>
  <c r="I55" i="3"/>
  <c r="I57" i="3"/>
  <c r="I58" i="3"/>
  <c r="I60" i="3"/>
  <c r="I61" i="3"/>
  <c r="I64" i="3"/>
  <c r="I65" i="3"/>
  <c r="I66" i="3"/>
  <c r="I70" i="3"/>
  <c r="I72" i="3"/>
  <c r="I73" i="3"/>
  <c r="I76" i="3"/>
  <c r="I77" i="3"/>
  <c r="I78" i="3"/>
  <c r="I79" i="3"/>
  <c r="I80" i="3"/>
  <c r="I81" i="3"/>
  <c r="I82" i="3"/>
  <c r="I83" i="3"/>
  <c r="I84" i="3"/>
  <c r="I85" i="3"/>
  <c r="I87" i="3"/>
  <c r="I88" i="3"/>
  <c r="I89" i="3"/>
  <c r="I90" i="3"/>
  <c r="I91" i="3"/>
  <c r="I92" i="3"/>
  <c r="I94" i="3"/>
  <c r="I95" i="3"/>
  <c r="I96" i="3"/>
  <c r="I98" i="3"/>
  <c r="I99" i="3"/>
  <c r="I101" i="3"/>
  <c r="I105" i="3"/>
  <c r="I106" i="3"/>
  <c r="I109" i="3"/>
  <c r="I112" i="3"/>
  <c r="I115" i="3"/>
  <c r="I118" i="3"/>
  <c r="I121" i="3"/>
  <c r="I124" i="3"/>
  <c r="I127" i="3"/>
  <c r="I138" i="3"/>
  <c r="I141" i="3"/>
  <c r="I152" i="3"/>
  <c r="H10" i="3"/>
  <c r="H14" i="3"/>
  <c r="H20" i="3"/>
  <c r="H23" i="3"/>
  <c r="H24" i="3"/>
  <c r="H25" i="3"/>
  <c r="H28" i="3"/>
  <c r="H33" i="3"/>
  <c r="H35" i="3"/>
  <c r="H40" i="3"/>
  <c r="H41" i="3"/>
  <c r="H53" i="3"/>
  <c r="H55" i="3"/>
  <c r="H58" i="3"/>
  <c r="H60" i="3"/>
  <c r="H61" i="3"/>
  <c r="H64" i="3"/>
  <c r="H65" i="3"/>
  <c r="H70" i="3"/>
  <c r="H72" i="3"/>
  <c r="H73" i="3"/>
  <c r="H76" i="3"/>
  <c r="H78" i="3"/>
  <c r="H79" i="3"/>
  <c r="H80" i="3"/>
  <c r="H84" i="3"/>
  <c r="H87" i="3"/>
  <c r="H92" i="3"/>
  <c r="H95" i="3"/>
  <c r="H96" i="3"/>
  <c r="H100" i="3"/>
  <c r="H105" i="3"/>
  <c r="H106" i="3"/>
  <c r="H109" i="3"/>
  <c r="H112" i="3"/>
  <c r="H124" i="3"/>
  <c r="H138" i="3"/>
  <c r="H141" i="3"/>
  <c r="H152" i="3"/>
  <c r="D32" i="3"/>
  <c r="D27" i="3"/>
  <c r="D22" i="3"/>
  <c r="D17" i="3"/>
  <c r="D13" i="3"/>
  <c r="D9" i="3"/>
  <c r="D6" i="3"/>
  <c r="F56" i="3"/>
  <c r="D56" i="3"/>
  <c r="B56" i="3"/>
  <c r="B43" i="3"/>
  <c r="B22" i="3"/>
  <c r="H56" i="3" l="1"/>
  <c r="I56" i="3"/>
  <c r="D21" i="3"/>
  <c r="D5" i="3"/>
  <c r="D151" i="3"/>
  <c r="F151" i="3"/>
  <c r="D150" i="3"/>
  <c r="F150" i="3"/>
  <c r="B151" i="3"/>
  <c r="D145" i="3"/>
  <c r="D143" i="3"/>
  <c r="F143" i="3"/>
  <c r="D142" i="3"/>
  <c r="F142" i="3"/>
  <c r="B143" i="3"/>
  <c r="D140" i="3"/>
  <c r="F140" i="3"/>
  <c r="D139" i="3"/>
  <c r="F139" i="3"/>
  <c r="B140" i="3"/>
  <c r="B137" i="3"/>
  <c r="F137" i="3"/>
  <c r="F136" i="3" s="1"/>
  <c r="D137" i="3"/>
  <c r="D136" i="3" s="1"/>
  <c r="F129" i="3"/>
  <c r="D129" i="3"/>
  <c r="D128" i="3" s="1"/>
  <c r="B129" i="3"/>
  <c r="F126" i="3"/>
  <c r="D126" i="3"/>
  <c r="D125" i="3" s="1"/>
  <c r="B126" i="3"/>
  <c r="F123" i="3"/>
  <c r="D123" i="3"/>
  <c r="D122" i="3" s="1"/>
  <c r="B123" i="3"/>
  <c r="D120" i="3"/>
  <c r="F120" i="3"/>
  <c r="D119" i="3"/>
  <c r="F119" i="3"/>
  <c r="B120" i="3"/>
  <c r="B119" i="3" s="1"/>
  <c r="D117" i="3"/>
  <c r="F117" i="3"/>
  <c r="F116" i="3" s="1"/>
  <c r="D116" i="3"/>
  <c r="B117" i="3"/>
  <c r="B116" i="3" s="1"/>
  <c r="F111" i="3"/>
  <c r="D111" i="3"/>
  <c r="D110" i="3" s="1"/>
  <c r="B111" i="3"/>
  <c r="F75" i="3"/>
  <c r="D75" i="3"/>
  <c r="F63" i="3"/>
  <c r="D63" i="3"/>
  <c r="B63" i="3"/>
  <c r="F59" i="3"/>
  <c r="D59" i="3"/>
  <c r="B59" i="3"/>
  <c r="H59" i="3" s="1"/>
  <c r="H63" i="3" l="1"/>
  <c r="I150" i="3"/>
  <c r="I151" i="3"/>
  <c r="I142" i="3"/>
  <c r="I143" i="3"/>
  <c r="B128" i="3"/>
  <c r="I129" i="3"/>
  <c r="H129" i="3"/>
  <c r="H126" i="3"/>
  <c r="I119" i="3"/>
  <c r="I120" i="3"/>
  <c r="F122" i="3"/>
  <c r="I122" i="3" s="1"/>
  <c r="I123" i="3"/>
  <c r="F128" i="3"/>
  <c r="I137" i="3"/>
  <c r="F145" i="3"/>
  <c r="F110" i="3"/>
  <c r="I110" i="3" s="1"/>
  <c r="I111" i="3"/>
  <c r="I116" i="3"/>
  <c r="I117" i="3"/>
  <c r="F125" i="3"/>
  <c r="I125" i="3" s="1"/>
  <c r="I126" i="3"/>
  <c r="I139" i="3"/>
  <c r="I140" i="3"/>
  <c r="I75" i="3"/>
  <c r="I63" i="3"/>
  <c r="I59" i="3"/>
  <c r="B150" i="3"/>
  <c r="H150" i="3" s="1"/>
  <c r="H151" i="3"/>
  <c r="B142" i="3"/>
  <c r="H142" i="3" s="1"/>
  <c r="H143" i="3"/>
  <c r="B139" i="3"/>
  <c r="H139" i="3" s="1"/>
  <c r="H140" i="3"/>
  <c r="B136" i="3"/>
  <c r="H137" i="3"/>
  <c r="B125" i="3"/>
  <c r="B122" i="3"/>
  <c r="H123" i="3"/>
  <c r="B110" i="3"/>
  <c r="H111" i="3"/>
  <c r="B114" i="3"/>
  <c r="B113" i="3" s="1"/>
  <c r="B75" i="3"/>
  <c r="H75" i="3" s="1"/>
  <c r="F74" i="3"/>
  <c r="I128" i="3" l="1"/>
  <c r="H128" i="3"/>
  <c r="I136" i="3"/>
  <c r="H110" i="3"/>
  <c r="H122" i="3"/>
  <c r="H125" i="3"/>
  <c r="H136" i="3"/>
  <c r="H102" i="3"/>
  <c r="D74" i="3"/>
  <c r="I102" i="3"/>
  <c r="I74" i="3"/>
  <c r="B74" i="3"/>
  <c r="H74" i="3" s="1"/>
  <c r="D114" i="3"/>
  <c r="D113" i="3" s="1"/>
  <c r="F114" i="3"/>
  <c r="F43" i="3"/>
  <c r="D43" i="3"/>
  <c r="F39" i="3"/>
  <c r="F22" i="3"/>
  <c r="I43" i="3" l="1"/>
  <c r="F113" i="3"/>
  <c r="I113" i="3" s="1"/>
  <c r="I114" i="3"/>
  <c r="H22" i="3"/>
  <c r="I22" i="3"/>
  <c r="F9" i="3"/>
  <c r="I9" i="3" l="1"/>
  <c r="B27" i="3"/>
  <c r="B9" i="3"/>
  <c r="H9" i="3" s="1"/>
  <c r="F36" i="3"/>
  <c r="D36" i="3"/>
  <c r="B36" i="3"/>
  <c r="I36" i="3" l="1"/>
  <c r="B71" i="3"/>
  <c r="B68" i="3"/>
  <c r="B54" i="3"/>
  <c r="B50" i="3"/>
  <c r="B47" i="3"/>
  <c r="B39" i="3"/>
  <c r="H39" i="3" s="1"/>
  <c r="B32" i="3"/>
  <c r="B17" i="3"/>
  <c r="B13" i="3"/>
  <c r="F47" i="3"/>
  <c r="F32" i="3"/>
  <c r="I32" i="3" s="1"/>
  <c r="F71" i="3"/>
  <c r="F68" i="3"/>
  <c r="F54" i="3"/>
  <c r="F52" i="3"/>
  <c r="H52" i="3" s="1"/>
  <c r="F50" i="3"/>
  <c r="I50" i="3" s="1"/>
  <c r="F27" i="3"/>
  <c r="I27" i="3" s="1"/>
  <c r="F17" i="3"/>
  <c r="I17" i="3" s="1"/>
  <c r="F13" i="3"/>
  <c r="I13" i="3" s="1"/>
  <c r="H71" i="3" l="1"/>
  <c r="H68" i="3"/>
  <c r="H54" i="3"/>
  <c r="H32" i="3"/>
  <c r="H27" i="3"/>
  <c r="H13" i="3"/>
  <c r="B62" i="3"/>
  <c r="F62" i="3"/>
  <c r="F38" i="3"/>
  <c r="B21" i="3"/>
  <c r="B38" i="3"/>
  <c r="H38" i="3" s="1"/>
  <c r="B67" i="3"/>
  <c r="B49" i="3"/>
  <c r="F67" i="3"/>
  <c r="F49" i="3"/>
  <c r="D71" i="3"/>
  <c r="I71" i="3" s="1"/>
  <c r="D68" i="3"/>
  <c r="I68" i="3" s="1"/>
  <c r="D54" i="3"/>
  <c r="I54" i="3" s="1"/>
  <c r="D52" i="3"/>
  <c r="D47" i="3"/>
  <c r="I47" i="3" s="1"/>
  <c r="D39" i="3"/>
  <c r="H67" i="3" l="1"/>
  <c r="H62" i="3"/>
  <c r="H49" i="3"/>
  <c r="D49" i="3"/>
  <c r="I49" i="3" s="1"/>
  <c r="I52" i="3"/>
  <c r="D38" i="3"/>
  <c r="I39" i="3"/>
  <c r="D62" i="3"/>
  <c r="I62" i="3" s="1"/>
  <c r="F21" i="3"/>
  <c r="I21" i="3" s="1"/>
  <c r="D67" i="3"/>
  <c r="I67" i="3" s="1"/>
  <c r="F6" i="3"/>
  <c r="B6" i="3"/>
  <c r="D153" i="3" l="1"/>
  <c r="H6" i="3"/>
  <c r="I38" i="3"/>
  <c r="H21" i="3"/>
  <c r="F5" i="3"/>
  <c r="F153" i="3" s="1"/>
  <c r="G8" i="3" s="1"/>
  <c r="I6" i="3"/>
  <c r="B5" i="3"/>
  <c r="B153" i="3" s="1"/>
  <c r="C136" i="3" l="1"/>
  <c r="C8" i="3"/>
  <c r="E136" i="3"/>
  <c r="E8" i="3"/>
  <c r="E149" i="3"/>
  <c r="E128" i="3"/>
  <c r="E130" i="3"/>
  <c r="E132" i="3"/>
  <c r="E134" i="3"/>
  <c r="E127" i="3"/>
  <c r="E129" i="3"/>
  <c r="E131" i="3"/>
  <c r="E133" i="3"/>
  <c r="E135" i="3"/>
  <c r="E107" i="3"/>
  <c r="E108" i="3"/>
  <c r="E29" i="3"/>
  <c r="E12" i="3"/>
  <c r="E20" i="3"/>
  <c r="E28" i="3"/>
  <c r="E37" i="3"/>
  <c r="E45" i="3"/>
  <c r="E53" i="3"/>
  <c r="E61" i="3"/>
  <c r="E69" i="3"/>
  <c r="E77" i="3"/>
  <c r="E85" i="3"/>
  <c r="E93" i="3"/>
  <c r="E111" i="3"/>
  <c r="E119" i="3"/>
  <c r="E139" i="3"/>
  <c r="E11" i="3"/>
  <c r="E19" i="3"/>
  <c r="E27" i="3"/>
  <c r="E40" i="3"/>
  <c r="E48" i="3"/>
  <c r="E56" i="3"/>
  <c r="E64" i="3"/>
  <c r="E72" i="3"/>
  <c r="E80" i="3"/>
  <c r="E88" i="3"/>
  <c r="E96" i="3"/>
  <c r="E105" i="3"/>
  <c r="E114" i="3"/>
  <c r="E122" i="3"/>
  <c r="E142" i="3"/>
  <c r="E152" i="3"/>
  <c r="E150" i="3"/>
  <c r="E14" i="3"/>
  <c r="E22" i="3"/>
  <c r="E31" i="3"/>
  <c r="E47" i="3"/>
  <c r="E55" i="3"/>
  <c r="E63" i="3"/>
  <c r="E71" i="3"/>
  <c r="E79" i="3"/>
  <c r="E87" i="3"/>
  <c r="E95" i="3"/>
  <c r="E113" i="3"/>
  <c r="E121" i="3"/>
  <c r="E141" i="3"/>
  <c r="E151" i="3"/>
  <c r="E13" i="3"/>
  <c r="E21" i="3"/>
  <c r="E30" i="3"/>
  <c r="E46" i="3"/>
  <c r="E54" i="3"/>
  <c r="E62" i="3"/>
  <c r="E70" i="3"/>
  <c r="E78" i="3"/>
  <c r="E86" i="3"/>
  <c r="E94" i="3"/>
  <c r="E112" i="3"/>
  <c r="E120" i="3"/>
  <c r="E140" i="3"/>
  <c r="E6" i="3"/>
  <c r="E16" i="3"/>
  <c r="E24" i="3"/>
  <c r="E33" i="3"/>
  <c r="E41" i="3"/>
  <c r="E49" i="3"/>
  <c r="E57" i="3"/>
  <c r="E65" i="3"/>
  <c r="E73" i="3"/>
  <c r="E81" i="3"/>
  <c r="E89" i="3"/>
  <c r="E97" i="3"/>
  <c r="E106" i="3"/>
  <c r="E115" i="3"/>
  <c r="E123" i="3"/>
  <c r="E7" i="3"/>
  <c r="E23" i="3"/>
  <c r="E44" i="3"/>
  <c r="E60" i="3"/>
  <c r="E76" i="3"/>
  <c r="E92" i="3"/>
  <c r="E110" i="3"/>
  <c r="E126" i="3"/>
  <c r="E10" i="3"/>
  <c r="E26" i="3"/>
  <c r="E43" i="3"/>
  <c r="E59" i="3"/>
  <c r="E75" i="3"/>
  <c r="E91" i="3"/>
  <c r="E109" i="3"/>
  <c r="E125" i="3"/>
  <c r="E17" i="3"/>
  <c r="E34" i="3"/>
  <c r="E50" i="3"/>
  <c r="E66" i="3"/>
  <c r="E82" i="3"/>
  <c r="E98" i="3"/>
  <c r="E116" i="3"/>
  <c r="E36" i="3"/>
  <c r="E143" i="3"/>
  <c r="E15" i="3"/>
  <c r="E32" i="3"/>
  <c r="E52" i="3"/>
  <c r="E68" i="3"/>
  <c r="E84" i="3"/>
  <c r="E118" i="3"/>
  <c r="E138" i="3"/>
  <c r="E5" i="3"/>
  <c r="E18" i="3"/>
  <c r="E35" i="3"/>
  <c r="E51" i="3"/>
  <c r="E67" i="3"/>
  <c r="E83" i="3"/>
  <c r="E117" i="3"/>
  <c r="E137" i="3"/>
  <c r="E9" i="3"/>
  <c r="E25" i="3"/>
  <c r="E42" i="3"/>
  <c r="E58" i="3"/>
  <c r="E74" i="3"/>
  <c r="E90" i="3"/>
  <c r="E124" i="3"/>
  <c r="E144" i="3"/>
  <c r="E39" i="3"/>
  <c r="E38" i="3"/>
  <c r="I5" i="3"/>
  <c r="H5" i="3"/>
  <c r="C149" i="3"/>
  <c r="C147" i="3" l="1"/>
  <c r="C148" i="3"/>
  <c r="C146" i="3"/>
  <c r="C131" i="3"/>
  <c r="C133" i="3"/>
  <c r="C135" i="3"/>
  <c r="C130" i="3"/>
  <c r="C132" i="3"/>
  <c r="C134" i="3"/>
  <c r="C129" i="3"/>
  <c r="G108" i="3"/>
  <c r="G131" i="3"/>
  <c r="G133" i="3"/>
  <c r="G135" i="3"/>
  <c r="G130" i="3"/>
  <c r="G132" i="3"/>
  <c r="G134" i="3"/>
  <c r="G136" i="3"/>
  <c r="C107" i="3"/>
  <c r="C108" i="3"/>
  <c r="G29" i="3"/>
  <c r="G107" i="3"/>
  <c r="C5" i="3"/>
  <c r="C29" i="3"/>
  <c r="G7" i="3"/>
  <c r="G9" i="3"/>
  <c r="G11" i="3"/>
  <c r="G13" i="3"/>
  <c r="G15" i="3"/>
  <c r="G17" i="3"/>
  <c r="G19" i="3"/>
  <c r="G21" i="3"/>
  <c r="G23" i="3"/>
  <c r="G25" i="3"/>
  <c r="G27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5" i="3"/>
  <c r="G110" i="3"/>
  <c r="G112" i="3"/>
  <c r="G114" i="3"/>
  <c r="G116" i="3"/>
  <c r="G118" i="3"/>
  <c r="G120" i="3"/>
  <c r="G122" i="3"/>
  <c r="G124" i="3"/>
  <c r="G126" i="3"/>
  <c r="G128" i="3"/>
  <c r="G138" i="3"/>
  <c r="G140" i="3"/>
  <c r="G142" i="3"/>
  <c r="G144" i="3"/>
  <c r="G150" i="3"/>
  <c r="G152" i="3"/>
  <c r="G10" i="3"/>
  <c r="G12" i="3"/>
  <c r="G14" i="3"/>
  <c r="G16" i="3"/>
  <c r="G18" i="3"/>
  <c r="G20" i="3"/>
  <c r="G22" i="3"/>
  <c r="G24" i="3"/>
  <c r="G26" i="3"/>
  <c r="G28" i="3"/>
  <c r="G31" i="3"/>
  <c r="G33" i="3"/>
  <c r="G35" i="3"/>
  <c r="G37" i="3"/>
  <c r="G41" i="3"/>
  <c r="G45" i="3"/>
  <c r="G49" i="3"/>
  <c r="G53" i="3"/>
  <c r="G57" i="3"/>
  <c r="G61" i="3"/>
  <c r="G65" i="3"/>
  <c r="G69" i="3"/>
  <c r="G73" i="3"/>
  <c r="G77" i="3"/>
  <c r="G81" i="3"/>
  <c r="G85" i="3"/>
  <c r="G89" i="3"/>
  <c r="G93" i="3"/>
  <c r="G97" i="3"/>
  <c r="G106" i="3"/>
  <c r="G111" i="3"/>
  <c r="G115" i="3"/>
  <c r="G119" i="3"/>
  <c r="G123" i="3"/>
  <c r="G127" i="3"/>
  <c r="G139" i="3"/>
  <c r="G143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109" i="3"/>
  <c r="G113" i="3"/>
  <c r="G117" i="3"/>
  <c r="G121" i="3"/>
  <c r="G125" i="3"/>
  <c r="G129" i="3"/>
  <c r="G137" i="3"/>
  <c r="G141" i="3"/>
  <c r="G145" i="3"/>
  <c r="G151" i="3"/>
  <c r="G6" i="3"/>
  <c r="G5" i="3"/>
  <c r="C7" i="3"/>
  <c r="C9" i="3"/>
  <c r="C11" i="3"/>
  <c r="C13" i="3"/>
  <c r="C15" i="3"/>
  <c r="C17" i="3"/>
  <c r="C19" i="3"/>
  <c r="C21" i="3"/>
  <c r="C23" i="3"/>
  <c r="C25" i="3"/>
  <c r="C27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5" i="3"/>
  <c r="C110" i="3"/>
  <c r="C112" i="3"/>
  <c r="C114" i="3"/>
  <c r="C116" i="3"/>
  <c r="C118" i="3"/>
  <c r="C120" i="3"/>
  <c r="C122" i="3"/>
  <c r="C124" i="3"/>
  <c r="C126" i="3"/>
  <c r="C128" i="3"/>
  <c r="C138" i="3"/>
  <c r="C140" i="3"/>
  <c r="C142" i="3"/>
  <c r="C144" i="3"/>
  <c r="C150" i="3"/>
  <c r="C152" i="3"/>
  <c r="C10" i="3"/>
  <c r="C12" i="3"/>
  <c r="C14" i="3"/>
  <c r="C16" i="3"/>
  <c r="C18" i="3"/>
  <c r="C20" i="3"/>
  <c r="C22" i="3"/>
  <c r="C24" i="3"/>
  <c r="C26" i="3"/>
  <c r="C28" i="3"/>
  <c r="C31" i="3"/>
  <c r="C35" i="3"/>
  <c r="C39" i="3"/>
  <c r="C43" i="3"/>
  <c r="C47" i="3"/>
  <c r="C51" i="3"/>
  <c r="C55" i="3"/>
  <c r="C59" i="3"/>
  <c r="C63" i="3"/>
  <c r="C67" i="3"/>
  <c r="C71" i="3"/>
  <c r="C75" i="3"/>
  <c r="C79" i="3"/>
  <c r="C83" i="3"/>
  <c r="C87" i="3"/>
  <c r="C91" i="3"/>
  <c r="C95" i="3"/>
  <c r="C109" i="3"/>
  <c r="C113" i="3"/>
  <c r="C117" i="3"/>
  <c r="C121" i="3"/>
  <c r="C125" i="3"/>
  <c r="C137" i="3"/>
  <c r="C141" i="3"/>
  <c r="C145" i="3"/>
  <c r="C151" i="3"/>
  <c r="C33" i="3"/>
  <c r="C37" i="3"/>
  <c r="C41" i="3"/>
  <c r="C45" i="3"/>
  <c r="C49" i="3"/>
  <c r="C53" i="3"/>
  <c r="C57" i="3"/>
  <c r="C61" i="3"/>
  <c r="C65" i="3"/>
  <c r="C69" i="3"/>
  <c r="C73" i="3"/>
  <c r="C77" i="3"/>
  <c r="C81" i="3"/>
  <c r="C85" i="3"/>
  <c r="C89" i="3"/>
  <c r="C93" i="3"/>
  <c r="C97" i="3"/>
  <c r="C106" i="3"/>
  <c r="C111" i="3"/>
  <c r="C115" i="3"/>
  <c r="C119" i="3"/>
  <c r="C123" i="3"/>
  <c r="C127" i="3"/>
  <c r="C139" i="3"/>
  <c r="C143" i="3"/>
  <c r="C6" i="3"/>
</calcChain>
</file>

<file path=xl/sharedStrings.xml><?xml version="1.0" encoding="utf-8"?>
<sst xmlns="http://schemas.openxmlformats.org/spreadsheetml/2006/main" count="237" uniqueCount="147">
  <si>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</si>
  <si>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</si>
  <si>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</si>
  <si>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</si>
  <si>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</si>
  <si>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</si>
  <si>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</si>
  <si>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</si>
  <si>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</si>
  <si>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</si>
  <si>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</si>
  <si>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</si>
  <si>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</si>
  <si>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</si>
  <si>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</si>
  <si>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</si>
  <si>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</si>
  <si>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</si>
  <si>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</si>
  <si>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</si>
  <si>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</si>
  <si>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</si>
  <si>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</si>
  <si>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</si>
  <si>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</si>
  <si>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</si>
  <si>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</si>
  <si>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</si>
  <si>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</si>
  <si>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</si>
  <si>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</si>
  <si>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</si>
  <si>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</si>
  <si>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</si>
  <si>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</si>
  <si>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</si>
  <si>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</si>
  <si>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</si>
  <si>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</si>
  <si>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</si>
  <si>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</si>
  <si>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</si>
  <si>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</si>
  <si>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</si>
  <si>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</si>
  <si>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</si>
  <si>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</si>
  <si>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</si>
  <si>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</si>
  <si>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</si>
  <si>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</si>
  <si>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</si>
  <si>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</si>
  <si>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</si>
  <si>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</si>
  <si>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</si>
  <si>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</si>
  <si>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</si>
  <si>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</si>
  <si>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</si>
  <si>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</si>
  <si>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</si>
  <si>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</si>
  <si>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</si>
  <si>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</si>
  <si>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</si>
  <si>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</si>
  <si>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</si>
  <si>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</si>
  <si>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</si>
  <si>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</si>
  <si>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</si>
  <si>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</si>
  <si>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</si>
  <si>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</si>
  <si>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</si>
  <si>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</si>
  <si>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</si>
  <si>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</si>
  <si>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</si>
  <si>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</si>
  <si>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</si>
  <si>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</si>
  <si>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</si>
  <si>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</si>
  <si>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</si>
  <si>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</si>
  <si>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</si>
  <si>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</si>
  <si>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</si>
  <si>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</si>
  <si>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</si>
  <si>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</si>
  <si>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</si>
  <si>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</si>
  <si>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</si>
  <si>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</si>
  <si>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</si>
  <si>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</si>
  <si>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</si>
  <si>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главы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</si>
  <si>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</si>
  <si>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</si>
  <si>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</si>
  <si>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</si>
  <si>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</si>
  <si>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</si>
  <si>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</si>
  <si>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 xml:space="preserve">Расходы по несвоевременному исполнению судебных решений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</si>
  <si>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</si>
  <si>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</si>
  <si>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</si>
  <si>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</si>
  <si>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</si>
  <si>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13. Муниципальная программа "Формирование современной городской среды на территории Кемского городского поселения"</t>
  </si>
  <si>
    <t>13.1. Муниципальная программа "Формирование современной городской среды на территории Кемского городского поселения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</si>
  <si>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</si>
  <si>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14. Муниципальная программа "Формирование современной городской среды на территории Рабочеостровского сельского поселения на 2018-2022 годы"</t>
  </si>
  <si>
    <t>14.1.Муниципальная программа "Формирование современной городской среды на территории Рабочеостровского сельского поселения на 2018-2022 годы"</t>
  </si>
  <si>
    <t>15. Муниципальная программа «Повышение безопасности дорожного движения на территории Рабочеостровского сельского поселения»</t>
  </si>
  <si>
    <t>15.1. Муниципальная программа «Повышение безопасности дорожного движения на территории Рабочеостровского сельского поселения»</t>
  </si>
  <si>
    <t>16. Муниципальная программа «Управление муниципальным имуществом в Рабочеостровским сельском поселении»</t>
  </si>
  <si>
    <t>16.1. Муниципальная программа «Управление муниципальным имуществом в Рабочеостровским сельском поселении»</t>
  </si>
  <si>
    <t>17. Муниципальная программа "Благоустройство на территории Рабочеостровского сельского поселения"</t>
  </si>
  <si>
    <t>17.1. Муниципальная программа "Благоустройство на территории Рабочеостровского сельского поселения"</t>
  </si>
  <si>
    <t>Основное мероприятие «Организация уличного освещения»</t>
  </si>
  <si>
    <t>18.1. Муниципальная программа «Повышение безопасности дорожного движения на территории Кривопорожского сельского поселения»</t>
  </si>
  <si>
    <t>19. Муниципальная программа «Экономическое развитие и поддержка экономики в Кривопорожском сельском поселении»</t>
  </si>
  <si>
    <t xml:space="preserve">19.1. Подпрограмма «Управление муниципальным имуществом в Кривопорожском сельском поселении» </t>
  </si>
  <si>
    <t>20. Муниципальная программа «Повышение безопасности дорожного движения на территории Куземского сельского поселения»</t>
  </si>
  <si>
    <t>20.1. Муниципальная программа «Повышение безопасности дорожного движения на территории Куземского сельского поселения»</t>
  </si>
  <si>
    <t>21. Муниципальная программа "Благоустройство на территории Куземского сельского поселения"</t>
  </si>
  <si>
    <t>21.1. Муниципальная программа "Благоустройство на территории Куземского сельского поселения"</t>
  </si>
  <si>
    <t>22. Муниципальная программа «Экономическое развитие и поддержка экономики в Куземском  сельском поселении»</t>
  </si>
  <si>
    <t>22.1. Подпрограмма «Управление муниципальным имуществом в сельском поселении»</t>
  </si>
  <si>
    <t>Факт на 01.04.2022 отчетный год</t>
  </si>
  <si>
    <t>План на 2023 год по состоянию на 01.04.2023 (текущий ) год</t>
  </si>
  <si>
    <t>Факт на 01.04.2023 (текущий) год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</si>
  <si>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1 квартал 2023 года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</si>
  <si>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</si>
  <si>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</si>
  <si>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</si>
  <si>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</si>
  <si>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</si>
  <si>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18. Муниципальная программа "Благоустройство на территории Кривопорожского сельского поселения"</t>
  </si>
  <si>
    <t>18.1. Муниципальная программа "Благоустройство на территории Кривопорожского сельского поселения"</t>
  </si>
  <si>
    <t>19. Муниципальная программа «Повышение безопасности дорожного движения на территории Кривопорожского сельского поселения»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</si>
</sst>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topLeftCell="A141" workbookViewId="0">
      <selection activeCell="K103" sqref="K103"/>
    </sheetView>
  </sheetViews>
  <sheetFormatPr defaultRowHeight="12.75" x14ac:dyDescent="0.2"/>
  <cols>
    <col min="1" max="1" width="54.85546875" style="12" customWidth="1"/>
    <col min="2" max="2" width="14.5703125" style="19" customWidth="1"/>
    <col min="3" max="3" width="14.28515625" style="6" customWidth="1"/>
    <col min="4" max="4" width="15.42578125" style="6" customWidth="1"/>
    <col min="5" max="5" width="14.28515625" style="6" customWidth="1"/>
    <col min="6" max="6" width="15.85546875" style="6" customWidth="1"/>
    <col min="7" max="7" width="16" style="6" customWidth="1"/>
    <col min="8" max="8" width="12.28515625" style="6" customWidth="1"/>
    <col min="9" max="9" width="13.14062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2" t="s">
        <v>138</v>
      </c>
      <c r="B1" s="22"/>
      <c r="C1" s="22"/>
      <c r="D1" s="22"/>
      <c r="E1" s="22"/>
      <c r="F1" s="22"/>
      <c r="G1" s="22"/>
      <c r="H1" s="22"/>
      <c r="I1" s="22"/>
    </row>
    <row r="2" spans="1:11" ht="27" customHeight="1" x14ac:dyDescent="0.25">
      <c r="A2" s="7"/>
      <c r="B2" s="15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16" t="s">
        <v>135</v>
      </c>
      <c r="C3" s="2" t="s">
        <v>3</v>
      </c>
      <c r="D3" s="2" t="s">
        <v>136</v>
      </c>
      <c r="E3" s="2" t="s">
        <v>4</v>
      </c>
      <c r="F3" s="2" t="s">
        <v>137</v>
      </c>
      <c r="G3" s="2" t="s">
        <v>4</v>
      </c>
      <c r="H3" s="2" t="s">
        <v>1</v>
      </c>
      <c r="I3" s="2" t="s">
        <v>5</v>
      </c>
      <c r="J3" s="20"/>
      <c r="K3" s="21"/>
    </row>
    <row r="4" spans="1:11" ht="15" x14ac:dyDescent="0.25">
      <c r="A4" s="2">
        <v>1</v>
      </c>
      <c r="B4" s="17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9" t="s">
        <v>6</v>
      </c>
      <c r="B5" s="4">
        <f>SUM(B6+B9+B13+B17+B20)</f>
        <v>80691.853610000006</v>
      </c>
      <c r="C5" s="5">
        <f>SUM(B5/$B$153)</f>
        <v>0.64461095930306334</v>
      </c>
      <c r="D5" s="4">
        <f>SUM(D6+D9+D13+D17+D20)</f>
        <v>506575.7</v>
      </c>
      <c r="E5" s="5">
        <f>D5/$D$153</f>
        <v>0.61658306366799576</v>
      </c>
      <c r="F5" s="4">
        <f>SUM(F6+F9+F13+F17+F20)</f>
        <v>102995.71696000001</v>
      </c>
      <c r="G5" s="5">
        <f>F5/$F$153</f>
        <v>0.6303956881333509</v>
      </c>
      <c r="H5" s="4">
        <f>F5/B5*100-100</f>
        <v>27.640786959485482</v>
      </c>
      <c r="I5" s="13">
        <f>F5/D5*100</f>
        <v>20.331752383700994</v>
      </c>
    </row>
    <row r="6" spans="1:11" ht="38.25" customHeight="1" x14ac:dyDescent="0.2">
      <c r="A6" s="10" t="s">
        <v>7</v>
      </c>
      <c r="B6" s="4">
        <f>B7+B8</f>
        <v>20459.599999999999</v>
      </c>
      <c r="C6" s="5">
        <f>SUM(B6/$B$153)</f>
        <v>0.16344255080196257</v>
      </c>
      <c r="D6" s="4">
        <f>SUM(D7:D8)</f>
        <v>125687.5</v>
      </c>
      <c r="E6" s="5">
        <f>D6/$D$153</f>
        <v>0.15298164482578067</v>
      </c>
      <c r="F6" s="4">
        <f>F7+F8</f>
        <v>26823.661</v>
      </c>
      <c r="G6" s="5">
        <f>F6/$F$153</f>
        <v>0.1641769263174099</v>
      </c>
      <c r="H6" s="4">
        <f t="shared" ref="H6:H9" si="0">F6/B6*100-100</f>
        <v>31.105500596297105</v>
      </c>
      <c r="I6" s="13">
        <f t="shared" ref="I6:I70" si="1">F6/D6*100</f>
        <v>21.341550273495773</v>
      </c>
    </row>
    <row r="7" spans="1:11" ht="45" x14ac:dyDescent="0.2">
      <c r="A7" s="24" t="s">
        <v>9</v>
      </c>
      <c r="B7" s="4">
        <v>20459.599999999999</v>
      </c>
      <c r="C7" s="5">
        <f>SUM(B7/$B$153)</f>
        <v>0.16344255080196257</v>
      </c>
      <c r="D7" s="4">
        <v>125687.5</v>
      </c>
      <c r="E7" s="5">
        <f>D7/$D$153</f>
        <v>0.15298164482578067</v>
      </c>
      <c r="F7" s="4">
        <v>26823.661</v>
      </c>
      <c r="G7" s="5">
        <f>F7/$F$153</f>
        <v>0.1641769263174099</v>
      </c>
      <c r="H7" s="4">
        <f t="shared" si="0"/>
        <v>31.105500596297105</v>
      </c>
      <c r="I7" s="13">
        <f t="shared" si="1"/>
        <v>21.341550273495773</v>
      </c>
    </row>
    <row r="8" spans="1:11" ht="30" hidden="1" x14ac:dyDescent="0.2">
      <c r="A8" s="24" t="s">
        <v>10</v>
      </c>
      <c r="B8" s="4">
        <v>0</v>
      </c>
      <c r="C8" s="5">
        <f t="shared" ref="C8" si="2">SUM(B8/$B$153)</f>
        <v>0</v>
      </c>
      <c r="D8" s="4">
        <v>0</v>
      </c>
      <c r="E8" s="5">
        <f t="shared" ref="E8" si="3">D8/$D$153</f>
        <v>0</v>
      </c>
      <c r="F8" s="4">
        <v>0</v>
      </c>
      <c r="G8" s="5">
        <f t="shared" ref="G8" si="4">F8/$F$153</f>
        <v>0</v>
      </c>
      <c r="H8" s="4" t="s">
        <v>84</v>
      </c>
      <c r="I8" s="13" t="s">
        <v>95</v>
      </c>
    </row>
    <row r="9" spans="1:11" ht="30" x14ac:dyDescent="0.2">
      <c r="A9" s="10" t="s">
        <v>8</v>
      </c>
      <c r="B9" s="4">
        <f>B10+B11</f>
        <v>51608.517480000002</v>
      </c>
      <c r="C9" s="5">
        <f>SUM(B9/$B$153)</f>
        <v>0.41227725566672246</v>
      </c>
      <c r="D9" s="4">
        <f>SUM(D10:D12)</f>
        <v>331977.40000000002</v>
      </c>
      <c r="E9" s="5">
        <f>D9/$D$153</f>
        <v>0.4040692089267916</v>
      </c>
      <c r="F9" s="4">
        <f>SUM(F10:F12)</f>
        <v>67122.252210000006</v>
      </c>
      <c r="G9" s="5">
        <f>F9/$F$153</f>
        <v>0.41082852394159675</v>
      </c>
      <c r="H9" s="4">
        <f t="shared" si="0"/>
        <v>30.060415387851606</v>
      </c>
      <c r="I9" s="13">
        <f t="shared" si="1"/>
        <v>20.218922194703616</v>
      </c>
    </row>
    <row r="10" spans="1:11" ht="45" x14ac:dyDescent="0.2">
      <c r="A10" s="24" t="s">
        <v>11</v>
      </c>
      <c r="B10" s="4">
        <v>51608.517480000002</v>
      </c>
      <c r="C10" s="5">
        <f>SUM(B10/$B$153)</f>
        <v>0.41227725566672246</v>
      </c>
      <c r="D10" s="4">
        <v>330070</v>
      </c>
      <c r="E10" s="5">
        <f>D10/$D$153</f>
        <v>0.40174760025973483</v>
      </c>
      <c r="F10" s="4">
        <v>66866.674620000005</v>
      </c>
      <c r="G10" s="5">
        <f>F10/$F$153</f>
        <v>0.40926423548888285</v>
      </c>
      <c r="H10" s="4">
        <f t="shared" ref="H10:H70" si="5">F10/B10*100-100</f>
        <v>29.565191726177829</v>
      </c>
      <c r="I10" s="13">
        <f t="shared" si="1"/>
        <v>20.258331450904354</v>
      </c>
    </row>
    <row r="11" spans="1:11" ht="39" hidden="1" customHeight="1" x14ac:dyDescent="0.2">
      <c r="A11" s="24" t="s">
        <v>12</v>
      </c>
      <c r="B11" s="4">
        <v>0</v>
      </c>
      <c r="C11" s="5">
        <f>SUM(B11/$B$153)</f>
        <v>0</v>
      </c>
      <c r="D11" s="4">
        <v>0</v>
      </c>
      <c r="E11" s="5">
        <f>D11/$D$153</f>
        <v>0</v>
      </c>
      <c r="F11" s="4">
        <v>0</v>
      </c>
      <c r="G11" s="5">
        <f>F11/$F$153</f>
        <v>0</v>
      </c>
      <c r="H11" s="4" t="s">
        <v>84</v>
      </c>
      <c r="I11" s="13" t="s">
        <v>95</v>
      </c>
    </row>
    <row r="12" spans="1:11" ht="80.25" customHeight="1" x14ac:dyDescent="0.2">
      <c r="A12" s="24" t="s">
        <v>139</v>
      </c>
      <c r="B12" s="4">
        <v>0</v>
      </c>
      <c r="C12" s="5">
        <f>SUM(B12/$B$153)</f>
        <v>0</v>
      </c>
      <c r="D12" s="4">
        <v>1907.4</v>
      </c>
      <c r="E12" s="5">
        <f>D12/$D$153</f>
        <v>2.3216086670567403E-3</v>
      </c>
      <c r="F12" s="4">
        <v>255.57758999999999</v>
      </c>
      <c r="G12" s="5">
        <f>F12/$F$153</f>
        <v>1.5642884527138632E-3</v>
      </c>
      <c r="H12" s="4" t="s">
        <v>95</v>
      </c>
      <c r="I12" s="13">
        <f t="shared" si="1"/>
        <v>13.399265492293171</v>
      </c>
    </row>
    <row r="13" spans="1:11" ht="30" x14ac:dyDescent="0.2">
      <c r="A13" s="10" t="s">
        <v>14</v>
      </c>
      <c r="B13" s="4">
        <f>SUM(B14:B16)</f>
        <v>3372.2899799999996</v>
      </c>
      <c r="C13" s="5">
        <f>SUM(B13/$B$153)</f>
        <v>2.693970929906251E-2</v>
      </c>
      <c r="D13" s="4">
        <f>SUM(D14:D16)</f>
        <v>19741.2</v>
      </c>
      <c r="E13" s="5">
        <f>D13/$D$153</f>
        <v>2.4028175012110999E-2</v>
      </c>
      <c r="F13" s="4">
        <f>SUM(F14:F16)</f>
        <v>4201.5117499999997</v>
      </c>
      <c r="G13" s="5">
        <f>F13/$F$153</f>
        <v>2.5715777014982476E-2</v>
      </c>
      <c r="H13" s="4">
        <f t="shared" si="5"/>
        <v>24.589278351442374</v>
      </c>
      <c r="I13" s="13">
        <f t="shared" si="1"/>
        <v>21.282960255708872</v>
      </c>
    </row>
    <row r="14" spans="1:11" ht="32.25" customHeight="1" x14ac:dyDescent="0.2">
      <c r="A14" s="24" t="s">
        <v>15</v>
      </c>
      <c r="B14" s="4">
        <v>2800.0573399999998</v>
      </c>
      <c r="C14" s="5">
        <f>SUM(B14/$B$153)</f>
        <v>2.2368399872986677E-2</v>
      </c>
      <c r="D14" s="4">
        <v>19741.2</v>
      </c>
      <c r="E14" s="5">
        <f>D14/$D$153</f>
        <v>2.4028175012110999E-2</v>
      </c>
      <c r="F14" s="4">
        <v>4201.5117499999997</v>
      </c>
      <c r="G14" s="5">
        <f>F14/$F$153</f>
        <v>2.5715777014982476E-2</v>
      </c>
      <c r="H14" s="4">
        <f t="shared" si="5"/>
        <v>50.050918242981396</v>
      </c>
      <c r="I14" s="13">
        <f t="shared" si="1"/>
        <v>21.282960255708872</v>
      </c>
    </row>
    <row r="15" spans="1:11" ht="37.5" hidden="1" customHeight="1" x14ac:dyDescent="0.2">
      <c r="A15" s="24" t="s">
        <v>16</v>
      </c>
      <c r="B15" s="4">
        <v>0</v>
      </c>
      <c r="C15" s="5">
        <f>SUM(B15/$B$153)</f>
        <v>0</v>
      </c>
      <c r="D15" s="4">
        <v>0</v>
      </c>
      <c r="E15" s="5">
        <f>D15/$D$153</f>
        <v>0</v>
      </c>
      <c r="F15" s="4">
        <v>0</v>
      </c>
      <c r="G15" s="5">
        <f>F15/$F$153</f>
        <v>0</v>
      </c>
      <c r="H15" s="4" t="s">
        <v>84</v>
      </c>
      <c r="I15" s="13" t="s">
        <v>95</v>
      </c>
    </row>
    <row r="16" spans="1:11" ht="77.25" customHeight="1" x14ac:dyDescent="0.2">
      <c r="A16" s="24" t="s">
        <v>13</v>
      </c>
      <c r="B16" s="4">
        <v>572.23263999999995</v>
      </c>
      <c r="C16" s="5">
        <f>SUM(B16/$B$153)</f>
        <v>4.5713094260758352E-3</v>
      </c>
      <c r="D16" s="4">
        <v>0</v>
      </c>
      <c r="E16" s="5">
        <f>D16/$D$153</f>
        <v>0</v>
      </c>
      <c r="F16" s="4">
        <v>0</v>
      </c>
      <c r="G16" s="5">
        <f>F16/$F$153</f>
        <v>0</v>
      </c>
      <c r="H16" s="4" t="s">
        <v>95</v>
      </c>
      <c r="I16" s="13" t="s">
        <v>84</v>
      </c>
    </row>
    <row r="17" spans="1:9" ht="23.25" customHeight="1" x14ac:dyDescent="0.2">
      <c r="A17" s="10" t="s">
        <v>17</v>
      </c>
      <c r="B17" s="4">
        <f>SUM(B18:B19)</f>
        <v>0</v>
      </c>
      <c r="C17" s="5">
        <f>SUM(B17/$B$153)</f>
        <v>0</v>
      </c>
      <c r="D17" s="4">
        <f>SUM(D18:D19)</f>
        <v>90</v>
      </c>
      <c r="E17" s="5">
        <f>D17/$D$153</f>
        <v>1.0954429067584493E-4</v>
      </c>
      <c r="F17" s="4">
        <f>SUM(F18:F19)</f>
        <v>0</v>
      </c>
      <c r="G17" s="5">
        <f>F17/$F$153</f>
        <v>0</v>
      </c>
      <c r="H17" s="4" t="s">
        <v>95</v>
      </c>
      <c r="I17" s="13">
        <f t="shared" si="1"/>
        <v>0</v>
      </c>
    </row>
    <row r="18" spans="1:9" ht="30" customHeight="1" x14ac:dyDescent="0.2">
      <c r="A18" s="24" t="s">
        <v>18</v>
      </c>
      <c r="B18" s="4">
        <v>0</v>
      </c>
      <c r="C18" s="5">
        <f>SUM(B18/$B$153)</f>
        <v>0</v>
      </c>
      <c r="D18" s="4">
        <v>90</v>
      </c>
      <c r="E18" s="5">
        <f>D18/$D$153</f>
        <v>1.0954429067584493E-4</v>
      </c>
      <c r="F18" s="4">
        <v>0</v>
      </c>
      <c r="G18" s="5">
        <f>F18/$F$153</f>
        <v>0</v>
      </c>
      <c r="H18" s="4" t="s">
        <v>95</v>
      </c>
      <c r="I18" s="13">
        <f t="shared" si="1"/>
        <v>0</v>
      </c>
    </row>
    <row r="19" spans="1:9" ht="51" hidden="1" customHeight="1" x14ac:dyDescent="0.2">
      <c r="A19" s="24" t="s">
        <v>19</v>
      </c>
      <c r="B19" s="4">
        <v>0</v>
      </c>
      <c r="C19" s="5">
        <f>SUM(B19/$B$153)</f>
        <v>0</v>
      </c>
      <c r="D19" s="4">
        <v>0</v>
      </c>
      <c r="E19" s="5">
        <f>D19/$D$153</f>
        <v>0</v>
      </c>
      <c r="F19" s="4">
        <v>0</v>
      </c>
      <c r="G19" s="5">
        <f>F19/$F$153</f>
        <v>0</v>
      </c>
      <c r="H19" s="4" t="s">
        <v>95</v>
      </c>
      <c r="I19" s="13" t="s">
        <v>95</v>
      </c>
    </row>
    <row r="20" spans="1:9" ht="35.25" customHeight="1" x14ac:dyDescent="0.2">
      <c r="A20" s="10" t="s">
        <v>59</v>
      </c>
      <c r="B20" s="4">
        <v>5251.4461499999998</v>
      </c>
      <c r="C20" s="5">
        <f>SUM(B20/$B$153)</f>
        <v>4.1951443535315734E-2</v>
      </c>
      <c r="D20" s="4">
        <v>29079.599999999999</v>
      </c>
      <c r="E20" s="5">
        <f>D20/$D$153</f>
        <v>3.5394490612636664E-2</v>
      </c>
      <c r="F20" s="4">
        <v>4848.2920000000004</v>
      </c>
      <c r="G20" s="5">
        <f>F20/$F$153</f>
        <v>2.9674460859361738E-2</v>
      </c>
      <c r="H20" s="4">
        <f t="shared" si="5"/>
        <v>-7.6770119788812821</v>
      </c>
      <c r="I20" s="13">
        <f t="shared" si="1"/>
        <v>16.67248517861319</v>
      </c>
    </row>
    <row r="21" spans="1:9" ht="45" customHeight="1" x14ac:dyDescent="0.2">
      <c r="A21" s="9" t="s">
        <v>20</v>
      </c>
      <c r="B21" s="4">
        <f>SUM(B22+B27+B32+B35)</f>
        <v>17839.41603</v>
      </c>
      <c r="C21" s="5">
        <f>SUM(B21/$B$153)</f>
        <v>0.14251107845513211</v>
      </c>
      <c r="D21" s="4">
        <f>SUM(D22+D27+D32+D35)</f>
        <v>101900.46316</v>
      </c>
      <c r="E21" s="5">
        <f>D21/$D$153</f>
        <v>0.12402904396002519</v>
      </c>
      <c r="F21" s="4">
        <f>SUM(F22+F27+F32+F35)</f>
        <v>21439.345280000001</v>
      </c>
      <c r="G21" s="5">
        <f>F21/$F$153</f>
        <v>0.1312216781418491</v>
      </c>
      <c r="H21" s="4">
        <f t="shared" si="5"/>
        <v>20.179636171644361</v>
      </c>
      <c r="I21" s="13">
        <f t="shared" si="1"/>
        <v>21.039497383183438</v>
      </c>
    </row>
    <row r="22" spans="1:9" ht="45" x14ac:dyDescent="0.2">
      <c r="A22" s="10" t="s">
        <v>21</v>
      </c>
      <c r="B22" s="4">
        <f>SUM(B23:B26)</f>
        <v>11523.09238</v>
      </c>
      <c r="C22" s="5">
        <f>SUM(B22/$B$153)</f>
        <v>9.2052807079017085E-2</v>
      </c>
      <c r="D22" s="4">
        <f>SUM(D23:D26)</f>
        <v>58827.7</v>
      </c>
      <c r="E22" s="5">
        <f>D22/$D$153</f>
        <v>7.1602651873237805E-2</v>
      </c>
      <c r="F22" s="4">
        <f>SUM(F23:F26)</f>
        <v>12793.65698</v>
      </c>
      <c r="G22" s="5">
        <f>F22/$F$153</f>
        <v>7.8304869694546045E-2</v>
      </c>
      <c r="H22" s="4">
        <f t="shared" si="5"/>
        <v>11.026246758250835</v>
      </c>
      <c r="I22" s="13">
        <f t="shared" si="1"/>
        <v>21.747674955845632</v>
      </c>
    </row>
    <row r="23" spans="1:9" ht="30" x14ac:dyDescent="0.2">
      <c r="A23" s="24" t="s">
        <v>22</v>
      </c>
      <c r="B23" s="4">
        <v>1200.9000000000001</v>
      </c>
      <c r="C23" s="5">
        <f>SUM(B23/$B$153)</f>
        <v>9.5934504710784609E-3</v>
      </c>
      <c r="D23" s="4">
        <v>6800.6</v>
      </c>
      <c r="E23" s="5">
        <f>D23/$D$153</f>
        <v>8.2774100352239009E-3</v>
      </c>
      <c r="F23" s="4">
        <v>1365.385</v>
      </c>
      <c r="G23" s="5">
        <f>F23/$F$153</f>
        <v>8.356976795221828E-3</v>
      </c>
      <c r="H23" s="4">
        <f t="shared" si="5"/>
        <v>13.696810725289367</v>
      </c>
      <c r="I23" s="13">
        <f t="shared" si="1"/>
        <v>20.077419639443576</v>
      </c>
    </row>
    <row r="24" spans="1:9" ht="15" x14ac:dyDescent="0.2">
      <c r="A24" s="24" t="s">
        <v>23</v>
      </c>
      <c r="B24" s="4">
        <v>3313.125</v>
      </c>
      <c r="C24" s="5">
        <f>SUM(B24/$B$153)</f>
        <v>2.6467066859848301E-2</v>
      </c>
      <c r="D24" s="4">
        <v>19030</v>
      </c>
      <c r="E24" s="5">
        <f>D24/$D$153</f>
        <v>2.3162531684014765E-2</v>
      </c>
      <c r="F24" s="4">
        <v>4243.8166199999996</v>
      </c>
      <c r="G24" s="5">
        <f>F24/$F$153</f>
        <v>2.5974708244573305E-2</v>
      </c>
      <c r="H24" s="4">
        <f t="shared" si="5"/>
        <v>28.091050594227482</v>
      </c>
      <c r="I24" s="13">
        <f t="shared" si="1"/>
        <v>22.30066537046768</v>
      </c>
    </row>
    <row r="25" spans="1:9" ht="30.75" customHeight="1" x14ac:dyDescent="0.2">
      <c r="A25" s="24" t="s">
        <v>24</v>
      </c>
      <c r="B25" s="4">
        <v>7009.0673800000004</v>
      </c>
      <c r="C25" s="5">
        <f>SUM(B25/$B$153)</f>
        <v>5.5992289748090326E-2</v>
      </c>
      <c r="D25" s="4">
        <v>32997.1</v>
      </c>
      <c r="E25" s="5">
        <f>D25/$D$153</f>
        <v>4.0162710153999137E-2</v>
      </c>
      <c r="F25" s="4">
        <v>7184.4553599999999</v>
      </c>
      <c r="G25" s="5">
        <f>F25/$F$153</f>
        <v>4.3973184654750919E-2</v>
      </c>
      <c r="H25" s="4">
        <f t="shared" si="5"/>
        <v>2.5023012405396514</v>
      </c>
      <c r="I25" s="13">
        <f t="shared" si="1"/>
        <v>21.772990232474974</v>
      </c>
    </row>
    <row r="26" spans="1:9" ht="44.25" hidden="1" customHeight="1" x14ac:dyDescent="0.2">
      <c r="A26" s="24" t="s">
        <v>85</v>
      </c>
      <c r="B26" s="4">
        <v>0</v>
      </c>
      <c r="C26" s="5">
        <f>SUM(B26/$B$153)</f>
        <v>0</v>
      </c>
      <c r="D26" s="4">
        <v>0</v>
      </c>
      <c r="E26" s="5">
        <f>D26/$D$153</f>
        <v>0</v>
      </c>
      <c r="F26" s="4">
        <v>0</v>
      </c>
      <c r="G26" s="5">
        <f>F26/$F$153</f>
        <v>0</v>
      </c>
      <c r="H26" s="4" t="s">
        <v>95</v>
      </c>
      <c r="I26" s="13" t="e">
        <f t="shared" si="1"/>
        <v>#DIV/0!</v>
      </c>
    </row>
    <row r="27" spans="1:9" ht="45" x14ac:dyDescent="0.2">
      <c r="A27" s="10" t="s">
        <v>25</v>
      </c>
      <c r="B27" s="4">
        <f>SUM(B28+B31+B30)</f>
        <v>2711.0276899999999</v>
      </c>
      <c r="C27" s="5">
        <f>SUM(B27/$B$153)</f>
        <v>2.1657182004944001E-2</v>
      </c>
      <c r="D27" s="4">
        <f>SUM(D28:D31)</f>
        <v>19576.563160000002</v>
      </c>
      <c r="E27" s="5">
        <f>D27/$D$153</f>
        <v>2.3827785835923081E-2</v>
      </c>
      <c r="F27" s="4">
        <f>SUM(F28:F31)</f>
        <v>4228.7849999999999</v>
      </c>
      <c r="G27" s="5">
        <f>F27/$F$153</f>
        <v>2.5882705696182493E-2</v>
      </c>
      <c r="H27" s="4">
        <f t="shared" si="5"/>
        <v>55.984574248299168</v>
      </c>
      <c r="I27" s="13">
        <f t="shared" si="1"/>
        <v>21.601263538640456</v>
      </c>
    </row>
    <row r="28" spans="1:9" ht="83.25" customHeight="1" x14ac:dyDescent="0.2">
      <c r="A28" s="24" t="s">
        <v>26</v>
      </c>
      <c r="B28" s="4">
        <v>2711.0276899999999</v>
      </c>
      <c r="C28" s="5">
        <f>SUM(B28/$B$153)</f>
        <v>2.1657182004944001E-2</v>
      </c>
      <c r="D28" s="4">
        <v>16995.5</v>
      </c>
      <c r="E28" s="5">
        <f>D28/$D$153</f>
        <v>2.0686222135348029E-2</v>
      </c>
      <c r="F28" s="4">
        <v>3298.1</v>
      </c>
      <c r="G28" s="5">
        <f>F28/$F$153</f>
        <v>2.0186354155290347E-2</v>
      </c>
      <c r="H28" s="4">
        <f t="shared" si="5"/>
        <v>21.654972841682792</v>
      </c>
      <c r="I28" s="13">
        <f t="shared" si="1"/>
        <v>19.405725044864816</v>
      </c>
    </row>
    <row r="29" spans="1:9" ht="50.25" customHeight="1" x14ac:dyDescent="0.2">
      <c r="A29" s="24" t="s">
        <v>140</v>
      </c>
      <c r="B29" s="4">
        <v>0</v>
      </c>
      <c r="C29" s="5">
        <f>SUM(B29/$B$153)</f>
        <v>0</v>
      </c>
      <c r="D29" s="4">
        <v>2581.0631600000002</v>
      </c>
      <c r="E29" s="5">
        <f>D29/$D$153</f>
        <v>3.1415637005750541E-3</v>
      </c>
      <c r="F29" s="4">
        <v>930.68499999999995</v>
      </c>
      <c r="G29" s="5">
        <f>F29/$F$153</f>
        <v>5.6963515408921485E-3</v>
      </c>
      <c r="H29" s="4" t="s">
        <v>84</v>
      </c>
      <c r="I29" s="13">
        <f t="shared" si="1"/>
        <v>36.058203240559209</v>
      </c>
    </row>
    <row r="30" spans="1:9" ht="34.5" hidden="1" customHeight="1" x14ac:dyDescent="0.2">
      <c r="A30" s="24" t="s">
        <v>83</v>
      </c>
      <c r="B30" s="4">
        <v>0</v>
      </c>
      <c r="C30" s="5">
        <f>SUM(B30/$B$153)</f>
        <v>0</v>
      </c>
      <c r="D30" s="4">
        <v>0</v>
      </c>
      <c r="E30" s="5">
        <f>D30/$D$153</f>
        <v>0</v>
      </c>
      <c r="F30" s="4">
        <v>0</v>
      </c>
      <c r="G30" s="5">
        <f>F30/$F$153</f>
        <v>0</v>
      </c>
      <c r="H30" s="4" t="s">
        <v>95</v>
      </c>
      <c r="I30" s="13" t="s">
        <v>95</v>
      </c>
    </row>
    <row r="31" spans="1:9" ht="56.25" hidden="1" customHeight="1" x14ac:dyDescent="0.2">
      <c r="A31" s="24" t="s">
        <v>62</v>
      </c>
      <c r="B31" s="4">
        <v>0</v>
      </c>
      <c r="C31" s="5">
        <f>SUM(B31/$B$153)</f>
        <v>0</v>
      </c>
      <c r="D31" s="4">
        <v>0</v>
      </c>
      <c r="E31" s="5">
        <f>D31/$D$153</f>
        <v>0</v>
      </c>
      <c r="F31" s="4">
        <v>0</v>
      </c>
      <c r="G31" s="5">
        <f>F31/$F$153</f>
        <v>0</v>
      </c>
      <c r="H31" s="4" t="s">
        <v>95</v>
      </c>
      <c r="I31" s="13" t="s">
        <v>95</v>
      </c>
    </row>
    <row r="32" spans="1:9" ht="33.75" customHeight="1" x14ac:dyDescent="0.2">
      <c r="A32" s="10" t="s">
        <v>27</v>
      </c>
      <c r="B32" s="4">
        <f>SUM(B33:B34)</f>
        <v>1670.4233999999999</v>
      </c>
      <c r="C32" s="5">
        <f>SUM(B32/$B$153)</f>
        <v>1.334426193157672E-2</v>
      </c>
      <c r="D32" s="4">
        <f>SUM(D33:D34)</f>
        <v>14446.2</v>
      </c>
      <c r="E32" s="5">
        <f>D32/$D$153</f>
        <v>1.7583319244015457E-2</v>
      </c>
      <c r="F32" s="4">
        <f>SUM(F33:F34)</f>
        <v>2510.5360000000001</v>
      </c>
      <c r="G32" s="5">
        <f>F32/$F$153</f>
        <v>1.5365989149997273E-2</v>
      </c>
      <c r="H32" s="4">
        <f t="shared" si="5"/>
        <v>50.293392681160981</v>
      </c>
      <c r="I32" s="13">
        <f t="shared" si="1"/>
        <v>17.378521687364152</v>
      </c>
    </row>
    <row r="33" spans="1:9" ht="33" customHeight="1" x14ac:dyDescent="0.2">
      <c r="A33" s="24" t="s">
        <v>28</v>
      </c>
      <c r="B33" s="4">
        <v>1653.886</v>
      </c>
      <c r="C33" s="5">
        <f>SUM(B33/$B$153)</f>
        <v>1.3212152074119469E-2</v>
      </c>
      <c r="D33" s="4">
        <v>12321.2</v>
      </c>
      <c r="E33" s="5">
        <f>D33/$D$153</f>
        <v>1.4996856825280229E-2</v>
      </c>
      <c r="F33" s="4">
        <v>2510.5360000000001</v>
      </c>
      <c r="G33" s="5">
        <f>F33/$F$153</f>
        <v>1.5365989149997273E-2</v>
      </c>
      <c r="H33" s="4">
        <f t="shared" si="5"/>
        <v>51.796193933560119</v>
      </c>
      <c r="I33" s="13">
        <f t="shared" si="1"/>
        <v>20.375742622471837</v>
      </c>
    </row>
    <row r="34" spans="1:9" ht="48.75" customHeight="1" x14ac:dyDescent="0.2">
      <c r="A34" s="24" t="s">
        <v>60</v>
      </c>
      <c r="B34" s="4">
        <v>16.537400000000002</v>
      </c>
      <c r="C34" s="5">
        <f>SUM(B34/$B$153)</f>
        <v>1.3210985745725119E-4</v>
      </c>
      <c r="D34" s="4">
        <v>2125</v>
      </c>
      <c r="E34" s="5">
        <f>D34/$D$153</f>
        <v>2.5864624187352274E-3</v>
      </c>
      <c r="F34" s="4">
        <v>0</v>
      </c>
      <c r="G34" s="5">
        <f>F34/$F$153</f>
        <v>0</v>
      </c>
      <c r="H34" s="4" t="s">
        <v>95</v>
      </c>
      <c r="I34" s="13">
        <f t="shared" si="1"/>
        <v>0</v>
      </c>
    </row>
    <row r="35" spans="1:9" ht="31.5" customHeight="1" x14ac:dyDescent="0.2">
      <c r="A35" s="10" t="s">
        <v>61</v>
      </c>
      <c r="B35" s="4">
        <v>1934.87256</v>
      </c>
      <c r="C35" s="5">
        <f>SUM(B35/$B$153)</f>
        <v>1.5456827439594294E-2</v>
      </c>
      <c r="D35" s="4">
        <v>9050</v>
      </c>
      <c r="E35" s="5">
        <f>D35/$D$153</f>
        <v>1.1015287006848852E-2</v>
      </c>
      <c r="F35" s="4">
        <v>1906.3672999999999</v>
      </c>
      <c r="G35" s="5">
        <f>F35/$F$153</f>
        <v>1.1668113601123263E-2</v>
      </c>
      <c r="H35" s="4">
        <f t="shared" si="5"/>
        <v>-1.4732370797588885</v>
      </c>
      <c r="I35" s="13">
        <f t="shared" si="1"/>
        <v>21.064832044198894</v>
      </c>
    </row>
    <row r="36" spans="1:9" ht="42.75" x14ac:dyDescent="0.2">
      <c r="A36" s="9" t="s">
        <v>58</v>
      </c>
      <c r="B36" s="4">
        <f>B37</f>
        <v>0</v>
      </c>
      <c r="C36" s="5">
        <f>SUM(B36/$B$153)</f>
        <v>0</v>
      </c>
      <c r="D36" s="4">
        <f>D37</f>
        <v>350</v>
      </c>
      <c r="E36" s="5">
        <f>D36/$D$153</f>
        <v>4.2600557485050804E-4</v>
      </c>
      <c r="F36" s="4">
        <f>F37</f>
        <v>28.11</v>
      </c>
      <c r="G36" s="5">
        <f>F36/$F$153</f>
        <v>1.7205009408605306E-4</v>
      </c>
      <c r="H36" s="4" t="s">
        <v>84</v>
      </c>
      <c r="I36" s="13">
        <f t="shared" si="1"/>
        <v>8.031428571428572</v>
      </c>
    </row>
    <row r="37" spans="1:9" ht="45.75" customHeight="1" x14ac:dyDescent="0.2">
      <c r="A37" s="24" t="s">
        <v>30</v>
      </c>
      <c r="B37" s="4">
        <v>0</v>
      </c>
      <c r="C37" s="5">
        <f t="shared" ref="C37:C68" si="6">SUM(B37/$B$153)</f>
        <v>0</v>
      </c>
      <c r="D37" s="4">
        <v>350</v>
      </c>
      <c r="E37" s="5">
        <f t="shared" ref="E37:E68" si="7">D37/$D$153</f>
        <v>4.2600557485050804E-4</v>
      </c>
      <c r="F37" s="4">
        <v>28.11</v>
      </c>
      <c r="G37" s="5">
        <f t="shared" ref="G37:G68" si="8">F37/$F$153</f>
        <v>1.7205009408605306E-4</v>
      </c>
      <c r="H37" s="4" t="s">
        <v>84</v>
      </c>
      <c r="I37" s="13">
        <f t="shared" si="1"/>
        <v>8.031428571428572</v>
      </c>
    </row>
    <row r="38" spans="1:9" ht="42" customHeight="1" x14ac:dyDescent="0.2">
      <c r="A38" s="9" t="s">
        <v>31</v>
      </c>
      <c r="B38" s="4">
        <f>SUM(B39+B43+B47)</f>
        <v>3449.9563399999997</v>
      </c>
      <c r="C38" s="5">
        <f t="shared" si="6"/>
        <v>2.7560150949432191E-2</v>
      </c>
      <c r="D38" s="4">
        <f>SUM(D39+D43+D47)</f>
        <v>23407.025000000001</v>
      </c>
      <c r="E38" s="5">
        <f t="shared" si="7"/>
        <v>2.8490066116186326E-2</v>
      </c>
      <c r="F38" s="4">
        <f>SUM(F39+F43)</f>
        <v>3441.7170799999999</v>
      </c>
      <c r="G38" s="5">
        <f t="shared" si="8"/>
        <v>2.1065376998633079E-2</v>
      </c>
      <c r="H38" s="4">
        <f t="shared" si="5"/>
        <v>-0.2388221527464367</v>
      </c>
      <c r="I38" s="13">
        <f t="shared" si="1"/>
        <v>14.703778374227394</v>
      </c>
    </row>
    <row r="39" spans="1:9" ht="30" x14ac:dyDescent="0.2">
      <c r="A39" s="10" t="s">
        <v>32</v>
      </c>
      <c r="B39" s="4">
        <f>SUM(B40:B42)</f>
        <v>3449.9563399999997</v>
      </c>
      <c r="C39" s="5">
        <f t="shared" si="6"/>
        <v>2.7560150949432191E-2</v>
      </c>
      <c r="D39" s="4">
        <f>SUM(D40:D42)</f>
        <v>19992.825000000001</v>
      </c>
      <c r="E39" s="5">
        <f t="shared" si="7"/>
        <v>2.4334442591458883E-2</v>
      </c>
      <c r="F39" s="4">
        <f>SUM(F40:F42)</f>
        <v>3441.7170799999999</v>
      </c>
      <c r="G39" s="5">
        <f t="shared" si="8"/>
        <v>2.1065376998633079E-2</v>
      </c>
      <c r="H39" s="4">
        <f t="shared" si="5"/>
        <v>-0.2388221527464367</v>
      </c>
      <c r="I39" s="13">
        <f t="shared" si="1"/>
        <v>17.214761195578912</v>
      </c>
    </row>
    <row r="40" spans="1:9" ht="36" customHeight="1" x14ac:dyDescent="0.2">
      <c r="A40" s="24" t="s">
        <v>33</v>
      </c>
      <c r="B40" s="4">
        <v>1840.7258899999999</v>
      </c>
      <c r="C40" s="5">
        <f t="shared" si="6"/>
        <v>1.4704731998123756E-2</v>
      </c>
      <c r="D40" s="4">
        <v>10207.700000000001</v>
      </c>
      <c r="E40" s="5">
        <f t="shared" si="7"/>
        <v>1.2424391732575804E-2</v>
      </c>
      <c r="F40" s="4">
        <v>2144.9442199999999</v>
      </c>
      <c r="G40" s="5">
        <f t="shared" si="8"/>
        <v>1.3128347736048939E-2</v>
      </c>
      <c r="H40" s="4">
        <f t="shared" si="5"/>
        <v>16.527084866503401</v>
      </c>
      <c r="I40" s="13">
        <f t="shared" si="1"/>
        <v>21.013002145439224</v>
      </c>
    </row>
    <row r="41" spans="1:9" ht="30.75" customHeight="1" x14ac:dyDescent="0.2">
      <c r="A41" s="24" t="s">
        <v>34</v>
      </c>
      <c r="B41" s="4">
        <v>473.57844999999998</v>
      </c>
      <c r="C41" s="5">
        <f t="shared" si="6"/>
        <v>3.7832054327963252E-3</v>
      </c>
      <c r="D41" s="4">
        <v>8254.625</v>
      </c>
      <c r="E41" s="5">
        <f t="shared" si="7"/>
        <v>1.0047189338001071E-2</v>
      </c>
      <c r="F41" s="4">
        <v>1296.77286</v>
      </c>
      <c r="G41" s="5">
        <f t="shared" si="8"/>
        <v>7.9370292625841384E-3</v>
      </c>
      <c r="H41" s="4">
        <f t="shared" si="5"/>
        <v>173.8242966925543</v>
      </c>
      <c r="I41" s="13">
        <f t="shared" si="1"/>
        <v>15.709651982979238</v>
      </c>
    </row>
    <row r="42" spans="1:9" ht="33" customHeight="1" x14ac:dyDescent="0.2">
      <c r="A42" s="24" t="s">
        <v>35</v>
      </c>
      <c r="B42" s="4">
        <v>1135.652</v>
      </c>
      <c r="C42" s="5">
        <f t="shared" si="6"/>
        <v>9.0722135185121126E-3</v>
      </c>
      <c r="D42" s="4">
        <v>1530.5</v>
      </c>
      <c r="E42" s="5">
        <f t="shared" si="7"/>
        <v>1.8628615208820074E-3</v>
      </c>
      <c r="F42" s="4">
        <v>0</v>
      </c>
      <c r="G42" s="5">
        <f t="shared" si="8"/>
        <v>0</v>
      </c>
      <c r="H42" s="4" t="s">
        <v>95</v>
      </c>
      <c r="I42" s="13">
        <f t="shared" si="1"/>
        <v>0</v>
      </c>
    </row>
    <row r="43" spans="1:9" ht="30" x14ac:dyDescent="0.2">
      <c r="A43" s="10" t="s">
        <v>36</v>
      </c>
      <c r="B43" s="4">
        <f>SUM(B44:B46)</f>
        <v>0</v>
      </c>
      <c r="C43" s="5">
        <f t="shared" si="6"/>
        <v>0</v>
      </c>
      <c r="D43" s="4">
        <f>SUM(D44:D46)</f>
        <v>3414.2</v>
      </c>
      <c r="E43" s="5">
        <f t="shared" si="7"/>
        <v>4.1556235247274418E-3</v>
      </c>
      <c r="F43" s="4">
        <f>SUM(F44:F46)</f>
        <v>0</v>
      </c>
      <c r="G43" s="5">
        <f t="shared" si="8"/>
        <v>0</v>
      </c>
      <c r="H43" s="4" t="s">
        <v>95</v>
      </c>
      <c r="I43" s="13">
        <f t="shared" si="1"/>
        <v>0</v>
      </c>
    </row>
    <row r="44" spans="1:9" ht="47.25" customHeight="1" x14ac:dyDescent="0.2">
      <c r="A44" s="24" t="s">
        <v>19</v>
      </c>
      <c r="B44" s="4">
        <v>0</v>
      </c>
      <c r="C44" s="5">
        <f t="shared" si="6"/>
        <v>0</v>
      </c>
      <c r="D44" s="4">
        <v>3414.2</v>
      </c>
      <c r="E44" s="5">
        <f t="shared" si="7"/>
        <v>4.1556235247274418E-3</v>
      </c>
      <c r="F44" s="4">
        <v>0</v>
      </c>
      <c r="G44" s="5">
        <f t="shared" si="8"/>
        <v>0</v>
      </c>
      <c r="H44" s="4" t="s">
        <v>95</v>
      </c>
      <c r="I44" s="13">
        <f t="shared" si="1"/>
        <v>0</v>
      </c>
    </row>
    <row r="45" spans="1:9" ht="36.75" hidden="1" customHeight="1" x14ac:dyDescent="0.2">
      <c r="A45" s="24" t="s">
        <v>37</v>
      </c>
      <c r="B45" s="4">
        <v>0</v>
      </c>
      <c r="C45" s="5">
        <f t="shared" si="6"/>
        <v>0</v>
      </c>
      <c r="D45" s="4">
        <v>0</v>
      </c>
      <c r="E45" s="5">
        <f t="shared" si="7"/>
        <v>0</v>
      </c>
      <c r="F45" s="4">
        <v>0</v>
      </c>
      <c r="G45" s="5">
        <f t="shared" si="8"/>
        <v>0</v>
      </c>
      <c r="H45" s="4" t="s">
        <v>95</v>
      </c>
      <c r="I45" s="13" t="e">
        <f t="shared" si="1"/>
        <v>#DIV/0!</v>
      </c>
    </row>
    <row r="46" spans="1:9" ht="36.75" hidden="1" customHeight="1" x14ac:dyDescent="0.2">
      <c r="A46" s="24" t="s">
        <v>86</v>
      </c>
      <c r="B46" s="4">
        <v>0</v>
      </c>
      <c r="C46" s="5">
        <f t="shared" si="6"/>
        <v>0</v>
      </c>
      <c r="D46" s="4">
        <v>0</v>
      </c>
      <c r="E46" s="5">
        <f t="shared" si="7"/>
        <v>0</v>
      </c>
      <c r="F46" s="4">
        <v>0</v>
      </c>
      <c r="G46" s="5">
        <f t="shared" si="8"/>
        <v>0</v>
      </c>
      <c r="H46" s="4" t="s">
        <v>95</v>
      </c>
      <c r="I46" s="13" t="e">
        <f t="shared" si="1"/>
        <v>#DIV/0!</v>
      </c>
    </row>
    <row r="47" spans="1:9" ht="30" hidden="1" x14ac:dyDescent="0.2">
      <c r="A47" s="10" t="s">
        <v>38</v>
      </c>
      <c r="B47" s="4">
        <f>SUM(B48)</f>
        <v>0</v>
      </c>
      <c r="C47" s="5">
        <f t="shared" si="6"/>
        <v>0</v>
      </c>
      <c r="D47" s="4">
        <f>SUM(D48)</f>
        <v>0</v>
      </c>
      <c r="E47" s="5">
        <f t="shared" si="7"/>
        <v>0</v>
      </c>
      <c r="F47" s="4">
        <f>SUM(F48)</f>
        <v>0</v>
      </c>
      <c r="G47" s="5">
        <f t="shared" si="8"/>
        <v>0</v>
      </c>
      <c r="H47" s="4" t="s">
        <v>95</v>
      </c>
      <c r="I47" s="13" t="e">
        <f t="shared" si="1"/>
        <v>#DIV/0!</v>
      </c>
    </row>
    <row r="48" spans="1:9" ht="32.25" hidden="1" customHeight="1" x14ac:dyDescent="0.2">
      <c r="A48" s="24" t="s">
        <v>39</v>
      </c>
      <c r="B48" s="4">
        <v>0</v>
      </c>
      <c r="C48" s="5">
        <f t="shared" si="6"/>
        <v>0</v>
      </c>
      <c r="D48" s="4">
        <v>0</v>
      </c>
      <c r="E48" s="5">
        <f t="shared" si="7"/>
        <v>0</v>
      </c>
      <c r="F48" s="4">
        <v>0</v>
      </c>
      <c r="G48" s="5">
        <f t="shared" si="8"/>
        <v>0</v>
      </c>
      <c r="H48" s="4" t="s">
        <v>95</v>
      </c>
      <c r="I48" s="13" t="e">
        <f t="shared" si="1"/>
        <v>#DIV/0!</v>
      </c>
    </row>
    <row r="49" spans="1:9" ht="45.75" customHeight="1" x14ac:dyDescent="0.2">
      <c r="A49" s="9" t="s">
        <v>40</v>
      </c>
      <c r="B49" s="4">
        <f>SUM(B50+B52+B54)</f>
        <v>862.29719</v>
      </c>
      <c r="C49" s="5">
        <f t="shared" si="6"/>
        <v>6.8885047744317871E-3</v>
      </c>
      <c r="D49" s="4">
        <f>SUM(D50+D52+D54)</f>
        <v>12779.6</v>
      </c>
      <c r="E49" s="5">
        <f t="shared" si="7"/>
        <v>1.5554802412455866E-2</v>
      </c>
      <c r="F49" s="4">
        <f>SUM(F50+F52+F54)</f>
        <v>829.67155000000002</v>
      </c>
      <c r="G49" s="5">
        <f t="shared" si="8"/>
        <v>5.078088517894752E-3</v>
      </c>
      <c r="H49" s="4">
        <f t="shared" si="5"/>
        <v>-3.7835725754829355</v>
      </c>
      <c r="I49" s="13">
        <f t="shared" si="1"/>
        <v>6.4921558577733265</v>
      </c>
    </row>
    <row r="50" spans="1:9" ht="45" hidden="1" x14ac:dyDescent="0.2">
      <c r="A50" s="10" t="s">
        <v>41</v>
      </c>
      <c r="B50" s="4">
        <f>SUM(B51)</f>
        <v>0</v>
      </c>
      <c r="C50" s="5">
        <f t="shared" si="6"/>
        <v>0</v>
      </c>
      <c r="D50" s="4">
        <f>SUM(D51)</f>
        <v>0</v>
      </c>
      <c r="E50" s="5">
        <f t="shared" si="7"/>
        <v>0</v>
      </c>
      <c r="F50" s="4">
        <f>SUM(F51)</f>
        <v>0</v>
      </c>
      <c r="G50" s="5">
        <f t="shared" si="8"/>
        <v>0</v>
      </c>
      <c r="H50" s="4" t="s">
        <v>95</v>
      </c>
      <c r="I50" s="13" t="e">
        <f t="shared" si="1"/>
        <v>#DIV/0!</v>
      </c>
    </row>
    <row r="51" spans="1:9" ht="33.75" hidden="1" customHeight="1" x14ac:dyDescent="0.2">
      <c r="A51" s="24" t="s">
        <v>42</v>
      </c>
      <c r="B51" s="4">
        <v>0</v>
      </c>
      <c r="C51" s="5">
        <f t="shared" si="6"/>
        <v>0</v>
      </c>
      <c r="D51" s="4">
        <v>0</v>
      </c>
      <c r="E51" s="5">
        <f t="shared" si="7"/>
        <v>0</v>
      </c>
      <c r="F51" s="4">
        <v>0</v>
      </c>
      <c r="G51" s="5">
        <f t="shared" si="8"/>
        <v>0</v>
      </c>
      <c r="H51" s="4" t="s">
        <v>95</v>
      </c>
      <c r="I51" s="13" t="e">
        <f t="shared" si="1"/>
        <v>#DIV/0!</v>
      </c>
    </row>
    <row r="52" spans="1:9" ht="45" x14ac:dyDescent="0.2">
      <c r="A52" s="10" t="s">
        <v>43</v>
      </c>
      <c r="B52" s="4">
        <f>SUM(B53)</f>
        <v>235.94488000000001</v>
      </c>
      <c r="C52" s="5">
        <f t="shared" si="6"/>
        <v>1.8848576236027571E-3</v>
      </c>
      <c r="D52" s="4">
        <f>SUM(D53)</f>
        <v>4498</v>
      </c>
      <c r="E52" s="5">
        <f t="shared" si="7"/>
        <v>5.4747802162216719E-3</v>
      </c>
      <c r="F52" s="4">
        <f>SUM(F53)</f>
        <v>0</v>
      </c>
      <c r="G52" s="5">
        <f t="shared" si="8"/>
        <v>0</v>
      </c>
      <c r="H52" s="4">
        <f t="shared" si="5"/>
        <v>-100</v>
      </c>
      <c r="I52" s="13">
        <f t="shared" si="1"/>
        <v>0</v>
      </c>
    </row>
    <row r="53" spans="1:9" ht="79.5" customHeight="1" x14ac:dyDescent="0.2">
      <c r="A53" s="24" t="s">
        <v>44</v>
      </c>
      <c r="B53" s="4">
        <v>235.94488000000001</v>
      </c>
      <c r="C53" s="5">
        <f t="shared" si="6"/>
        <v>1.8848576236027571E-3</v>
      </c>
      <c r="D53" s="4">
        <v>4498</v>
      </c>
      <c r="E53" s="5">
        <f t="shared" si="7"/>
        <v>5.4747802162216719E-3</v>
      </c>
      <c r="F53" s="4">
        <v>0</v>
      </c>
      <c r="G53" s="5">
        <f t="shared" si="8"/>
        <v>0</v>
      </c>
      <c r="H53" s="4">
        <f t="shared" si="5"/>
        <v>-100</v>
      </c>
      <c r="I53" s="13">
        <f t="shared" si="1"/>
        <v>0</v>
      </c>
    </row>
    <row r="54" spans="1:9" ht="30" x14ac:dyDescent="0.2">
      <c r="A54" s="10" t="s">
        <v>45</v>
      </c>
      <c r="B54" s="4">
        <f>SUM(B55)</f>
        <v>626.35230999999999</v>
      </c>
      <c r="C54" s="5">
        <f t="shared" si="6"/>
        <v>5.0036471508290298E-3</v>
      </c>
      <c r="D54" s="4">
        <f>SUM(D55)</f>
        <v>8281.6</v>
      </c>
      <c r="E54" s="5">
        <f t="shared" si="7"/>
        <v>1.0080022196234193E-2</v>
      </c>
      <c r="F54" s="4">
        <f>SUM(F55)</f>
        <v>829.67155000000002</v>
      </c>
      <c r="G54" s="5">
        <f t="shared" si="8"/>
        <v>5.078088517894752E-3</v>
      </c>
      <c r="H54" s="4">
        <f t="shared" si="5"/>
        <v>32.460843003835976</v>
      </c>
      <c r="I54" s="13">
        <f t="shared" si="1"/>
        <v>10.018251907843895</v>
      </c>
    </row>
    <row r="55" spans="1:9" ht="32.25" customHeight="1" x14ac:dyDescent="0.2">
      <c r="A55" s="24" t="s">
        <v>46</v>
      </c>
      <c r="B55" s="4">
        <v>626.35230999999999</v>
      </c>
      <c r="C55" s="5">
        <f t="shared" si="6"/>
        <v>5.0036471508290298E-3</v>
      </c>
      <c r="D55" s="4">
        <v>8281.6</v>
      </c>
      <c r="E55" s="5">
        <f t="shared" si="7"/>
        <v>1.0080022196234193E-2</v>
      </c>
      <c r="F55" s="4">
        <v>829.67155000000002</v>
      </c>
      <c r="G55" s="5">
        <f t="shared" si="8"/>
        <v>5.078088517894752E-3</v>
      </c>
      <c r="H55" s="4">
        <f t="shared" si="5"/>
        <v>32.460843003835976</v>
      </c>
      <c r="I55" s="13">
        <f t="shared" si="1"/>
        <v>10.018251907843895</v>
      </c>
    </row>
    <row r="56" spans="1:9" ht="42.75" x14ac:dyDescent="0.2">
      <c r="A56" s="9" t="s">
        <v>47</v>
      </c>
      <c r="B56" s="4">
        <f>SUM(B57:B58)</f>
        <v>1008.3784900000001</v>
      </c>
      <c r="C56" s="5">
        <f t="shared" si="6"/>
        <v>8.0554826379514426E-3</v>
      </c>
      <c r="D56" s="4">
        <f>SUM(D57:D58)</f>
        <v>7162.9</v>
      </c>
      <c r="E56" s="5">
        <f t="shared" si="7"/>
        <v>8.7183866631334404E-3</v>
      </c>
      <c r="F56" s="4">
        <f>SUM(F57:F58)</f>
        <v>1252.7100600000001</v>
      </c>
      <c r="G56" s="5">
        <f t="shared" si="8"/>
        <v>7.667338444878876E-3</v>
      </c>
      <c r="H56" s="4">
        <f t="shared" si="5"/>
        <v>24.230144972648134</v>
      </c>
      <c r="I56" s="13">
        <f t="shared" si="1"/>
        <v>17.488867078976394</v>
      </c>
    </row>
    <row r="57" spans="1:9" ht="62.25" customHeight="1" x14ac:dyDescent="0.2">
      <c r="A57" s="24" t="s">
        <v>87</v>
      </c>
      <c r="B57" s="4">
        <v>0</v>
      </c>
      <c r="C57" s="5">
        <f t="shared" si="6"/>
        <v>0</v>
      </c>
      <c r="D57" s="4">
        <v>600</v>
      </c>
      <c r="E57" s="5">
        <f t="shared" si="7"/>
        <v>7.3029527117229951E-4</v>
      </c>
      <c r="F57" s="4">
        <v>0</v>
      </c>
      <c r="G57" s="5">
        <f t="shared" si="8"/>
        <v>0</v>
      </c>
      <c r="H57" s="4" t="s">
        <v>95</v>
      </c>
      <c r="I57" s="13">
        <f t="shared" si="1"/>
        <v>0</v>
      </c>
    </row>
    <row r="58" spans="1:9" ht="32.25" customHeight="1" x14ac:dyDescent="0.2">
      <c r="A58" s="24" t="s">
        <v>29</v>
      </c>
      <c r="B58" s="4">
        <v>1008.3784900000001</v>
      </c>
      <c r="C58" s="5">
        <f t="shared" si="6"/>
        <v>8.0554826379514426E-3</v>
      </c>
      <c r="D58" s="4">
        <v>6562.9</v>
      </c>
      <c r="E58" s="5">
        <f t="shared" si="7"/>
        <v>7.9880913919611399E-3</v>
      </c>
      <c r="F58" s="4">
        <v>1252.7100600000001</v>
      </c>
      <c r="G58" s="5">
        <f t="shared" si="8"/>
        <v>7.667338444878876E-3</v>
      </c>
      <c r="H58" s="4">
        <f t="shared" si="5"/>
        <v>24.230144972648134</v>
      </c>
      <c r="I58" s="13">
        <f t="shared" si="1"/>
        <v>19.087751756083442</v>
      </c>
    </row>
    <row r="59" spans="1:9" ht="15" x14ac:dyDescent="0.2">
      <c r="A59" s="9" t="s">
        <v>48</v>
      </c>
      <c r="B59" s="4">
        <f>SUM(B60:B61)</f>
        <v>3183.3831799999998</v>
      </c>
      <c r="C59" s="5">
        <f t="shared" si="6"/>
        <v>2.5430617759841991E-2</v>
      </c>
      <c r="D59" s="4">
        <f>SUM(D60:D61)</f>
        <v>22556</v>
      </c>
      <c r="E59" s="5">
        <f t="shared" si="7"/>
        <v>2.7454233560937312E-2</v>
      </c>
      <c r="F59" s="4">
        <f>SUM(F60:F61)</f>
        <v>3342.3655699999999</v>
      </c>
      <c r="G59" s="5">
        <f t="shared" si="8"/>
        <v>2.0457286047260204E-2</v>
      </c>
      <c r="H59" s="4">
        <f t="shared" si="5"/>
        <v>4.994133002863947</v>
      </c>
      <c r="I59" s="13">
        <f t="shared" si="1"/>
        <v>14.818077540344031</v>
      </c>
    </row>
    <row r="60" spans="1:9" ht="15" x14ac:dyDescent="0.2">
      <c r="A60" s="24" t="s">
        <v>49</v>
      </c>
      <c r="B60" s="4">
        <v>1409.1</v>
      </c>
      <c r="C60" s="5">
        <f t="shared" si="6"/>
        <v>1.1256666715627162E-2</v>
      </c>
      <c r="D60" s="4">
        <v>8358</v>
      </c>
      <c r="E60" s="5">
        <f t="shared" si="7"/>
        <v>1.0173013127430132E-2</v>
      </c>
      <c r="F60" s="4">
        <v>684.26750000000004</v>
      </c>
      <c r="G60" s="5">
        <f t="shared" si="8"/>
        <v>4.1881283441845725E-3</v>
      </c>
      <c r="H60" s="4">
        <f t="shared" si="5"/>
        <v>-51.439393939393938</v>
      </c>
      <c r="I60" s="13">
        <f t="shared" si="1"/>
        <v>8.1869765494137354</v>
      </c>
    </row>
    <row r="61" spans="1:9" ht="20.25" customHeight="1" x14ac:dyDescent="0.2">
      <c r="A61" s="24" t="s">
        <v>98</v>
      </c>
      <c r="B61" s="4">
        <v>1774.2831799999999</v>
      </c>
      <c r="C61" s="5">
        <f t="shared" si="6"/>
        <v>1.4173951044214829E-2</v>
      </c>
      <c r="D61" s="4">
        <v>14198</v>
      </c>
      <c r="E61" s="5">
        <f t="shared" si="7"/>
        <v>1.7281220433507181E-2</v>
      </c>
      <c r="F61" s="4">
        <v>2658.09807</v>
      </c>
      <c r="G61" s="5">
        <f t="shared" si="8"/>
        <v>1.6269157703075635E-2</v>
      </c>
      <c r="H61" s="4">
        <f t="shared" si="5"/>
        <v>49.812504563110394</v>
      </c>
      <c r="I61" s="13">
        <f t="shared" si="1"/>
        <v>18.721637343287785</v>
      </c>
    </row>
    <row r="62" spans="1:9" ht="48" customHeight="1" x14ac:dyDescent="0.2">
      <c r="A62" s="9" t="s">
        <v>50</v>
      </c>
      <c r="B62" s="4">
        <f>SUM(B63)</f>
        <v>596.56763999999998</v>
      </c>
      <c r="C62" s="5">
        <f t="shared" si="6"/>
        <v>4.7657108060522651E-3</v>
      </c>
      <c r="D62" s="4">
        <f>SUM(D63)</f>
        <v>14976.64</v>
      </c>
      <c r="E62" s="5">
        <f t="shared" si="7"/>
        <v>1.8228948950083181E-2</v>
      </c>
      <c r="F62" s="4">
        <f>SUM(F63)</f>
        <v>7540.4335999999994</v>
      </c>
      <c r="G62" s="5">
        <f t="shared" si="8"/>
        <v>4.6151985426169898E-2</v>
      </c>
      <c r="H62" s="4">
        <f t="shared" si="5"/>
        <v>1163.9695978145915</v>
      </c>
      <c r="I62" s="13">
        <f t="shared" si="1"/>
        <v>50.347965898893207</v>
      </c>
    </row>
    <row r="63" spans="1:9" ht="44.25" customHeight="1" x14ac:dyDescent="0.2">
      <c r="A63" s="10" t="s">
        <v>89</v>
      </c>
      <c r="B63" s="4">
        <f>SUM(B64:B66)</f>
        <v>596.56763999999998</v>
      </c>
      <c r="C63" s="5">
        <f t="shared" si="6"/>
        <v>4.7657108060522651E-3</v>
      </c>
      <c r="D63" s="4">
        <f>SUM(D64:D66)</f>
        <v>14976.64</v>
      </c>
      <c r="E63" s="5">
        <f t="shared" si="7"/>
        <v>1.8228948950083181E-2</v>
      </c>
      <c r="F63" s="4">
        <f>SUM(F64:F66)</f>
        <v>7540.4335999999994</v>
      </c>
      <c r="G63" s="5">
        <f t="shared" si="8"/>
        <v>4.6151985426169898E-2</v>
      </c>
      <c r="H63" s="4">
        <f t="shared" si="5"/>
        <v>1163.9695978145915</v>
      </c>
      <c r="I63" s="13">
        <f t="shared" si="1"/>
        <v>50.347965898893207</v>
      </c>
    </row>
    <row r="64" spans="1:9" ht="44.25" customHeight="1" x14ac:dyDescent="0.2">
      <c r="A64" s="24" t="s">
        <v>99</v>
      </c>
      <c r="B64" s="4">
        <v>543.06763999999998</v>
      </c>
      <c r="C64" s="5">
        <f t="shared" si="6"/>
        <v>4.338323346478031E-3</v>
      </c>
      <c r="D64" s="4">
        <v>5221.8999999999996</v>
      </c>
      <c r="E64" s="5">
        <f t="shared" si="7"/>
        <v>6.3558814608910509E-3</v>
      </c>
      <c r="F64" s="4">
        <v>340.6936</v>
      </c>
      <c r="G64" s="5">
        <f t="shared" si="8"/>
        <v>2.0852495885633629E-3</v>
      </c>
      <c r="H64" s="4">
        <f t="shared" si="5"/>
        <v>-37.264978631391109</v>
      </c>
      <c r="I64" s="13">
        <f t="shared" si="1"/>
        <v>6.5243225645837732</v>
      </c>
    </row>
    <row r="65" spans="1:9" ht="36" customHeight="1" x14ac:dyDescent="0.2">
      <c r="A65" s="24" t="s">
        <v>88</v>
      </c>
      <c r="B65" s="4">
        <v>53.5</v>
      </c>
      <c r="C65" s="5">
        <f t="shared" si="6"/>
        <v>4.2738745957423402E-4</v>
      </c>
      <c r="D65" s="4">
        <v>9754.74</v>
      </c>
      <c r="E65" s="5">
        <f t="shared" si="7"/>
        <v>1.1873067489192129E-2</v>
      </c>
      <c r="F65" s="4">
        <v>7199.74</v>
      </c>
      <c r="G65" s="5">
        <f t="shared" si="8"/>
        <v>4.4066735837606535E-2</v>
      </c>
      <c r="H65" s="4">
        <f t="shared" si="5"/>
        <v>13357.457943925234</v>
      </c>
      <c r="I65" s="13">
        <f t="shared" si="1"/>
        <v>73.80760532828144</v>
      </c>
    </row>
    <row r="66" spans="1:9" ht="63" hidden="1" customHeight="1" x14ac:dyDescent="0.2">
      <c r="A66" s="24" t="s">
        <v>90</v>
      </c>
      <c r="B66" s="4">
        <v>0</v>
      </c>
      <c r="C66" s="5">
        <f t="shared" si="6"/>
        <v>0</v>
      </c>
      <c r="D66" s="4">
        <v>0</v>
      </c>
      <c r="E66" s="5">
        <f t="shared" si="7"/>
        <v>0</v>
      </c>
      <c r="F66" s="4">
        <v>0</v>
      </c>
      <c r="G66" s="5">
        <f t="shared" si="8"/>
        <v>0</v>
      </c>
      <c r="H66" s="4" t="s">
        <v>95</v>
      </c>
      <c r="I66" s="13" t="e">
        <f t="shared" si="1"/>
        <v>#DIV/0!</v>
      </c>
    </row>
    <row r="67" spans="1:9" ht="44.25" customHeight="1" x14ac:dyDescent="0.2">
      <c r="A67" s="9" t="s">
        <v>51</v>
      </c>
      <c r="B67" s="4">
        <f>SUM(B68+B71)</f>
        <v>3450.4913900000001</v>
      </c>
      <c r="C67" s="5">
        <f t="shared" si="6"/>
        <v>2.7564425223455469E-2</v>
      </c>
      <c r="D67" s="4">
        <f>SUM(D68+D71)</f>
        <v>15498.7</v>
      </c>
      <c r="E67" s="5">
        <f t="shared" si="7"/>
        <v>1.8864378865530197E-2</v>
      </c>
      <c r="F67" s="4">
        <f>SUM(F68+F71)</f>
        <v>4744.9296100000001</v>
      </c>
      <c r="G67" s="5">
        <f t="shared" si="8"/>
        <v>2.9041820911853401E-2</v>
      </c>
      <c r="H67" s="4">
        <f t="shared" si="5"/>
        <v>37.514605129908773</v>
      </c>
      <c r="I67" s="13">
        <f t="shared" si="1"/>
        <v>30.615016807861306</v>
      </c>
    </row>
    <row r="68" spans="1:9" ht="37.5" customHeight="1" x14ac:dyDescent="0.2">
      <c r="A68" s="10" t="s">
        <v>52</v>
      </c>
      <c r="B68" s="4">
        <f>SUM(B69:B70)</f>
        <v>2139.1048099999998</v>
      </c>
      <c r="C68" s="5">
        <f t="shared" si="6"/>
        <v>1.7088347112316347E-2</v>
      </c>
      <c r="D68" s="4">
        <f>SUM(D69:D70)</f>
        <v>8416</v>
      </c>
      <c r="E68" s="5">
        <f t="shared" si="7"/>
        <v>1.0243608336976788E-2</v>
      </c>
      <c r="F68" s="4">
        <f>SUM(F69:F70)</f>
        <v>1297.75119</v>
      </c>
      <c r="G68" s="5">
        <f t="shared" si="8"/>
        <v>7.9430172301596345E-3</v>
      </c>
      <c r="H68" s="4">
        <f t="shared" si="5"/>
        <v>-39.332042827765875</v>
      </c>
      <c r="I68" s="13">
        <f t="shared" si="1"/>
        <v>15.420047409695817</v>
      </c>
    </row>
    <row r="69" spans="1:9" ht="30" hidden="1" customHeight="1" x14ac:dyDescent="0.2">
      <c r="A69" s="24" t="s">
        <v>53</v>
      </c>
      <c r="B69" s="4">
        <v>0</v>
      </c>
      <c r="C69" s="5">
        <f t="shared" ref="C69:C104" si="9">SUM(B69/$B$153)</f>
        <v>0</v>
      </c>
      <c r="D69" s="4">
        <v>0</v>
      </c>
      <c r="E69" s="5">
        <f t="shared" ref="E69:E104" si="10">D69/$D$153</f>
        <v>0</v>
      </c>
      <c r="F69" s="4">
        <v>0</v>
      </c>
      <c r="G69" s="5">
        <f t="shared" ref="G69:G104" si="11">F69/$F$153</f>
        <v>0</v>
      </c>
      <c r="H69" s="4" t="s">
        <v>95</v>
      </c>
      <c r="I69" s="13" t="s">
        <v>95</v>
      </c>
    </row>
    <row r="70" spans="1:9" ht="33.75" customHeight="1" x14ac:dyDescent="0.2">
      <c r="A70" s="24" t="s">
        <v>54</v>
      </c>
      <c r="B70" s="4">
        <v>2139.1048099999998</v>
      </c>
      <c r="C70" s="5">
        <f t="shared" si="9"/>
        <v>1.7088347112316347E-2</v>
      </c>
      <c r="D70" s="4">
        <v>8416</v>
      </c>
      <c r="E70" s="5">
        <f t="shared" si="10"/>
        <v>1.0243608336976788E-2</v>
      </c>
      <c r="F70" s="4">
        <v>1297.75119</v>
      </c>
      <c r="G70" s="5">
        <f t="shared" si="11"/>
        <v>7.9430172301596345E-3</v>
      </c>
      <c r="H70" s="4">
        <f t="shared" si="5"/>
        <v>-39.332042827765875</v>
      </c>
      <c r="I70" s="13">
        <f t="shared" si="1"/>
        <v>15.420047409695817</v>
      </c>
    </row>
    <row r="71" spans="1:9" ht="30" x14ac:dyDescent="0.2">
      <c r="A71" s="10" t="s">
        <v>55</v>
      </c>
      <c r="B71" s="4">
        <f>SUM(B72:B73)</f>
        <v>1311.3865800000001</v>
      </c>
      <c r="C71" s="5">
        <f t="shared" si="9"/>
        <v>1.0476078111139122E-2</v>
      </c>
      <c r="D71" s="4">
        <f>SUM(D72:D73)</f>
        <v>7082.7</v>
      </c>
      <c r="E71" s="5">
        <f t="shared" si="10"/>
        <v>8.6207705285534092E-3</v>
      </c>
      <c r="F71" s="4">
        <f>SUM(F72:F73)</f>
        <v>3447.1784200000002</v>
      </c>
      <c r="G71" s="5">
        <f t="shared" si="11"/>
        <v>2.1098803681693767E-2</v>
      </c>
      <c r="H71" s="4">
        <f t="shared" ref="H71:H140" si="12">F71/B71*100-100</f>
        <v>162.86515910510536</v>
      </c>
      <c r="I71" s="13">
        <f t="shared" ref="I71:I140" si="13">F71/D71*100</f>
        <v>48.670399988704879</v>
      </c>
    </row>
    <row r="72" spans="1:9" ht="30" x14ac:dyDescent="0.2">
      <c r="A72" s="24" t="s">
        <v>56</v>
      </c>
      <c r="B72" s="4">
        <v>138</v>
      </c>
      <c r="C72" s="5">
        <f t="shared" si="9"/>
        <v>1.1024199891821365E-3</v>
      </c>
      <c r="D72" s="4">
        <v>708</v>
      </c>
      <c r="E72" s="5">
        <f t="shared" si="10"/>
        <v>8.6174841998331339E-4</v>
      </c>
      <c r="F72" s="4">
        <v>156.28</v>
      </c>
      <c r="G72" s="5">
        <f t="shared" si="11"/>
        <v>9.5652752414686489E-4</v>
      </c>
      <c r="H72" s="4">
        <f t="shared" si="12"/>
        <v>13.246376811594189</v>
      </c>
      <c r="I72" s="13">
        <f t="shared" si="13"/>
        <v>22.073446327683616</v>
      </c>
    </row>
    <row r="73" spans="1:9" ht="30" x14ac:dyDescent="0.2">
      <c r="A73" s="24" t="s">
        <v>57</v>
      </c>
      <c r="B73" s="4">
        <v>1173.3865800000001</v>
      </c>
      <c r="C73" s="5">
        <f t="shared" si="9"/>
        <v>9.3736581219569862E-3</v>
      </c>
      <c r="D73" s="4">
        <v>6374.7</v>
      </c>
      <c r="E73" s="5">
        <f t="shared" si="10"/>
        <v>7.7590221085700956E-3</v>
      </c>
      <c r="F73" s="4">
        <v>3290.89842</v>
      </c>
      <c r="G73" s="5">
        <f t="shared" si="11"/>
        <v>2.01422761575469E-2</v>
      </c>
      <c r="H73" s="4">
        <f t="shared" si="12"/>
        <v>180.46156962183761</v>
      </c>
      <c r="I73" s="13">
        <f t="shared" si="13"/>
        <v>51.624365381900326</v>
      </c>
    </row>
    <row r="74" spans="1:9" ht="15" x14ac:dyDescent="0.2">
      <c r="A74" s="9" t="s">
        <v>94</v>
      </c>
      <c r="B74" s="4">
        <f>SUM(B75+B102)</f>
        <v>9576.293740000001</v>
      </c>
      <c r="C74" s="5">
        <f t="shared" si="9"/>
        <v>7.65007075453316E-2</v>
      </c>
      <c r="D74" s="4">
        <f>SUM(D75+D102)</f>
        <v>71813.956109999999</v>
      </c>
      <c r="E74" s="5">
        <f t="shared" si="10"/>
        <v>8.7408987585513437E-2</v>
      </c>
      <c r="F74" s="4">
        <f>F75+F102</f>
        <v>11933.48054</v>
      </c>
      <c r="G74" s="5">
        <f t="shared" si="11"/>
        <v>7.3040072916438395E-2</v>
      </c>
      <c r="H74" s="4">
        <f t="shared" si="12"/>
        <v>24.61481303726174</v>
      </c>
      <c r="I74" s="13">
        <f t="shared" si="13"/>
        <v>16.617216466561267</v>
      </c>
    </row>
    <row r="75" spans="1:9" ht="15" x14ac:dyDescent="0.2">
      <c r="A75" s="10" t="s">
        <v>97</v>
      </c>
      <c r="B75" s="4">
        <f>SUM(B76:B101)</f>
        <v>1254.36691</v>
      </c>
      <c r="C75" s="5">
        <f t="shared" si="9"/>
        <v>1.0020573589511811E-2</v>
      </c>
      <c r="D75" s="4">
        <f>SUM(D76:D101)</f>
        <v>13255.756109999998</v>
      </c>
      <c r="E75" s="5">
        <f t="shared" si="10"/>
        <v>1.6134360004910524E-2</v>
      </c>
      <c r="F75" s="4">
        <f>SUM(F76:F101)</f>
        <v>852.26655999999991</v>
      </c>
      <c r="G75" s="5">
        <f t="shared" si="11"/>
        <v>5.2163835586765128E-3</v>
      </c>
      <c r="H75" s="4">
        <f t="shared" si="12"/>
        <v>-32.056039329034931</v>
      </c>
      <c r="I75" s="13">
        <f t="shared" si="13"/>
        <v>6.4294073678457258</v>
      </c>
    </row>
    <row r="76" spans="1:9" ht="75" x14ac:dyDescent="0.2">
      <c r="A76" s="24" t="s">
        <v>64</v>
      </c>
      <c r="B76" s="4">
        <v>128.65746999999999</v>
      </c>
      <c r="C76" s="5">
        <f t="shared" si="9"/>
        <v>1.027786715113051E-3</v>
      </c>
      <c r="D76" s="4">
        <v>500</v>
      </c>
      <c r="E76" s="5">
        <f t="shared" si="10"/>
        <v>6.0857939264358295E-4</v>
      </c>
      <c r="F76" s="4">
        <v>140.941</v>
      </c>
      <c r="G76" s="5">
        <f t="shared" si="11"/>
        <v>8.6264362542093223E-4</v>
      </c>
      <c r="H76" s="4">
        <f t="shared" si="12"/>
        <v>9.5474673954027054</v>
      </c>
      <c r="I76" s="13">
        <f t="shared" si="13"/>
        <v>28.188200000000002</v>
      </c>
    </row>
    <row r="77" spans="1:9" ht="60" x14ac:dyDescent="0.2">
      <c r="A77" s="24" t="s">
        <v>65</v>
      </c>
      <c r="B77" s="4">
        <v>0</v>
      </c>
      <c r="C77" s="5">
        <f t="shared" si="9"/>
        <v>0</v>
      </c>
      <c r="D77" s="4">
        <v>1543.4</v>
      </c>
      <c r="E77" s="5">
        <f t="shared" si="10"/>
        <v>1.8785628692122118E-3</v>
      </c>
      <c r="F77" s="4">
        <v>0</v>
      </c>
      <c r="G77" s="5">
        <f t="shared" si="11"/>
        <v>0</v>
      </c>
      <c r="H77" s="4" t="s">
        <v>84</v>
      </c>
      <c r="I77" s="13">
        <f t="shared" si="13"/>
        <v>0</v>
      </c>
    </row>
    <row r="78" spans="1:9" ht="60" x14ac:dyDescent="0.2">
      <c r="A78" s="24" t="s">
        <v>66</v>
      </c>
      <c r="B78" s="4">
        <v>149.63505000000001</v>
      </c>
      <c r="C78" s="5">
        <f t="shared" si="9"/>
        <v>1.1953671753787568E-3</v>
      </c>
      <c r="D78" s="4">
        <v>513.4</v>
      </c>
      <c r="E78" s="5">
        <f t="shared" si="10"/>
        <v>6.2488932036643097E-4</v>
      </c>
      <c r="F78" s="4">
        <v>145.80411000000001</v>
      </c>
      <c r="G78" s="5">
        <f t="shared" si="11"/>
        <v>8.9240878134589936E-4</v>
      </c>
      <c r="H78" s="4">
        <f t="shared" si="12"/>
        <v>-2.5601889396902635</v>
      </c>
      <c r="I78" s="13">
        <f t="shared" si="13"/>
        <v>28.399709777950921</v>
      </c>
    </row>
    <row r="79" spans="1:9" ht="45" x14ac:dyDescent="0.2">
      <c r="A79" s="24" t="s">
        <v>67</v>
      </c>
      <c r="B79" s="4">
        <v>6.3400499999999997</v>
      </c>
      <c r="C79" s="5">
        <f t="shared" si="9"/>
        <v>5.0647810524740604E-5</v>
      </c>
      <c r="D79" s="4">
        <v>50.9</v>
      </c>
      <c r="E79" s="5">
        <f t="shared" si="10"/>
        <v>6.1953382171116742E-5</v>
      </c>
      <c r="F79" s="4">
        <v>7.1970999999999998</v>
      </c>
      <c r="G79" s="5">
        <f t="shared" si="11"/>
        <v>4.4050577450968783E-5</v>
      </c>
      <c r="H79" s="4">
        <f t="shared" si="12"/>
        <v>13.518032192175127</v>
      </c>
      <c r="I79" s="13">
        <f t="shared" si="13"/>
        <v>14.139685658153242</v>
      </c>
    </row>
    <row r="80" spans="1:9" ht="50.25" customHeight="1" x14ac:dyDescent="0.2">
      <c r="A80" s="24" t="s">
        <v>68</v>
      </c>
      <c r="B80" s="4">
        <v>219.52749</v>
      </c>
      <c r="C80" s="5">
        <f t="shared" si="9"/>
        <v>1.7537064721085619E-3</v>
      </c>
      <c r="D80" s="4">
        <v>1422.4</v>
      </c>
      <c r="E80" s="5">
        <f t="shared" si="10"/>
        <v>1.7312866561924648E-3</v>
      </c>
      <c r="F80" s="4">
        <v>154.35034999999999</v>
      </c>
      <c r="G80" s="5">
        <f t="shared" si="11"/>
        <v>9.447169064288588E-4</v>
      </c>
      <c r="H80" s="4">
        <f t="shared" si="12"/>
        <v>-29.68973954013687</v>
      </c>
      <c r="I80" s="13">
        <f t="shared" si="13"/>
        <v>10.851402559055117</v>
      </c>
    </row>
    <row r="81" spans="1:9" ht="33.75" hidden="1" customHeight="1" x14ac:dyDescent="0.2">
      <c r="A81" s="24" t="s">
        <v>91</v>
      </c>
      <c r="B81" s="4">
        <v>0</v>
      </c>
      <c r="C81" s="5">
        <f t="shared" si="9"/>
        <v>0</v>
      </c>
      <c r="D81" s="4">
        <v>0</v>
      </c>
      <c r="E81" s="5">
        <f t="shared" si="10"/>
        <v>0</v>
      </c>
      <c r="F81" s="4">
        <v>0</v>
      </c>
      <c r="G81" s="5">
        <f t="shared" si="11"/>
        <v>0</v>
      </c>
      <c r="H81" s="4" t="s">
        <v>95</v>
      </c>
      <c r="I81" s="13" t="e">
        <f t="shared" si="13"/>
        <v>#DIV/0!</v>
      </c>
    </row>
    <row r="82" spans="1:9" ht="35.25" hidden="1" customHeight="1" x14ac:dyDescent="0.2">
      <c r="A82" s="24" t="s">
        <v>92</v>
      </c>
      <c r="B82" s="4">
        <v>0</v>
      </c>
      <c r="C82" s="5">
        <f t="shared" si="9"/>
        <v>0</v>
      </c>
      <c r="D82" s="4">
        <v>0</v>
      </c>
      <c r="E82" s="5">
        <f t="shared" si="10"/>
        <v>0</v>
      </c>
      <c r="F82" s="4">
        <v>0</v>
      </c>
      <c r="G82" s="5">
        <f t="shared" si="11"/>
        <v>0</v>
      </c>
      <c r="H82" s="4" t="s">
        <v>95</v>
      </c>
      <c r="I82" s="13" t="e">
        <f t="shared" si="13"/>
        <v>#DIV/0!</v>
      </c>
    </row>
    <row r="83" spans="1:9" ht="63.75" hidden="1" customHeight="1" x14ac:dyDescent="0.2">
      <c r="A83" s="24" t="s">
        <v>93</v>
      </c>
      <c r="B83" s="4">
        <v>0</v>
      </c>
      <c r="C83" s="5">
        <f t="shared" si="9"/>
        <v>0</v>
      </c>
      <c r="D83" s="4">
        <v>0</v>
      </c>
      <c r="E83" s="5">
        <f t="shared" si="10"/>
        <v>0</v>
      </c>
      <c r="F83" s="4">
        <v>0</v>
      </c>
      <c r="G83" s="5">
        <f t="shared" si="11"/>
        <v>0</v>
      </c>
      <c r="H83" s="4" t="s">
        <v>95</v>
      </c>
      <c r="I83" s="13" t="e">
        <f t="shared" si="13"/>
        <v>#DIV/0!</v>
      </c>
    </row>
    <row r="84" spans="1:9" ht="30" x14ac:dyDescent="0.2">
      <c r="A84" s="24" t="s">
        <v>69</v>
      </c>
      <c r="B84" s="4">
        <v>66.627120000000005</v>
      </c>
      <c r="C84" s="5">
        <f t="shared" si="9"/>
        <v>5.322541225336008E-4</v>
      </c>
      <c r="D84" s="4">
        <v>701.4</v>
      </c>
      <c r="E84" s="5">
        <f t="shared" si="10"/>
        <v>8.5371517200041815E-4</v>
      </c>
      <c r="F84" s="4">
        <v>87.891000000000005</v>
      </c>
      <c r="G84" s="5">
        <f t="shared" si="11"/>
        <v>5.3794574241612561E-4</v>
      </c>
      <c r="H84" s="4">
        <f t="shared" si="12"/>
        <v>31.914751830786031</v>
      </c>
      <c r="I84" s="13">
        <f t="shared" si="13"/>
        <v>12.530795551753638</v>
      </c>
    </row>
    <row r="85" spans="1:9" ht="60" x14ac:dyDescent="0.2">
      <c r="A85" s="24" t="s">
        <v>70</v>
      </c>
      <c r="B85" s="4">
        <v>11.6</v>
      </c>
      <c r="C85" s="5">
        <f t="shared" si="9"/>
        <v>9.266718749646944E-5</v>
      </c>
      <c r="D85" s="4">
        <v>0.2</v>
      </c>
      <c r="E85" s="5">
        <f t="shared" si="10"/>
        <v>2.434317570574332E-7</v>
      </c>
      <c r="F85" s="4">
        <v>0.2</v>
      </c>
      <c r="G85" s="5">
        <f t="shared" si="11"/>
        <v>1.2241201998296198E-6</v>
      </c>
      <c r="H85" s="4" t="s">
        <v>95</v>
      </c>
      <c r="I85" s="13">
        <f t="shared" si="13"/>
        <v>100</v>
      </c>
    </row>
    <row r="86" spans="1:9" ht="18" customHeight="1" x14ac:dyDescent="0.2">
      <c r="A86" s="24" t="s">
        <v>71</v>
      </c>
      <c r="B86" s="4">
        <v>0</v>
      </c>
      <c r="C86" s="5">
        <f t="shared" si="9"/>
        <v>0</v>
      </c>
      <c r="D86" s="4">
        <v>0</v>
      </c>
      <c r="E86" s="5">
        <f t="shared" si="10"/>
        <v>0</v>
      </c>
      <c r="F86" s="4">
        <v>0</v>
      </c>
      <c r="G86" s="5">
        <f t="shared" si="11"/>
        <v>0</v>
      </c>
      <c r="H86" s="4" t="s">
        <v>95</v>
      </c>
      <c r="I86" s="13" t="s">
        <v>95</v>
      </c>
    </row>
    <row r="87" spans="1:9" ht="15" x14ac:dyDescent="0.2">
      <c r="A87" s="24" t="s">
        <v>72</v>
      </c>
      <c r="B87" s="4">
        <v>24.356729999999999</v>
      </c>
      <c r="C87" s="5">
        <f t="shared" si="9"/>
        <v>1.9457497118197258E-4</v>
      </c>
      <c r="D87" s="4">
        <v>212</v>
      </c>
      <c r="E87" s="5">
        <f t="shared" si="10"/>
        <v>2.5803766248087915E-4</v>
      </c>
      <c r="F87" s="4">
        <v>31.233000000000001</v>
      </c>
      <c r="G87" s="5">
        <f t="shared" si="11"/>
        <v>1.9116473100639259E-4</v>
      </c>
      <c r="H87" s="4">
        <f t="shared" si="12"/>
        <v>28.231499055907761</v>
      </c>
      <c r="I87" s="13">
        <f t="shared" si="13"/>
        <v>14.732547169811323</v>
      </c>
    </row>
    <row r="88" spans="1:9" ht="15" x14ac:dyDescent="0.2">
      <c r="A88" s="24" t="s">
        <v>100</v>
      </c>
      <c r="B88" s="4">
        <v>236.2</v>
      </c>
      <c r="C88" s="5">
        <f t="shared" si="9"/>
        <v>1.8868956626436277E-3</v>
      </c>
      <c r="D88" s="4">
        <v>100</v>
      </c>
      <c r="E88" s="5">
        <f t="shared" si="10"/>
        <v>1.2171587852871658E-4</v>
      </c>
      <c r="F88" s="4">
        <v>0</v>
      </c>
      <c r="G88" s="5">
        <f t="shared" si="11"/>
        <v>0</v>
      </c>
      <c r="H88" s="4" t="s">
        <v>95</v>
      </c>
      <c r="I88" s="13">
        <f t="shared" si="13"/>
        <v>0</v>
      </c>
    </row>
    <row r="89" spans="1:9" ht="19.5" customHeight="1" x14ac:dyDescent="0.2">
      <c r="A89" s="24" t="s">
        <v>101</v>
      </c>
      <c r="B89" s="4">
        <v>0</v>
      </c>
      <c r="C89" s="5">
        <f t="shared" si="9"/>
        <v>0</v>
      </c>
      <c r="D89" s="4">
        <v>150</v>
      </c>
      <c r="E89" s="5">
        <f t="shared" si="10"/>
        <v>1.8257381779307488E-4</v>
      </c>
      <c r="F89" s="4">
        <v>0</v>
      </c>
      <c r="G89" s="5">
        <f t="shared" si="11"/>
        <v>0</v>
      </c>
      <c r="H89" s="4" t="s">
        <v>84</v>
      </c>
      <c r="I89" s="13">
        <f t="shared" si="13"/>
        <v>0</v>
      </c>
    </row>
    <row r="90" spans="1:9" ht="30" x14ac:dyDescent="0.2">
      <c r="A90" s="24" t="s">
        <v>73</v>
      </c>
      <c r="B90" s="4">
        <v>0</v>
      </c>
      <c r="C90" s="5">
        <f t="shared" si="9"/>
        <v>0</v>
      </c>
      <c r="D90" s="4">
        <v>440</v>
      </c>
      <c r="E90" s="5">
        <f t="shared" si="10"/>
        <v>5.3554986552635303E-4</v>
      </c>
      <c r="F90" s="4">
        <v>0</v>
      </c>
      <c r="G90" s="5">
        <f t="shared" si="11"/>
        <v>0</v>
      </c>
      <c r="H90" s="4" t="s">
        <v>95</v>
      </c>
      <c r="I90" s="13">
        <f t="shared" si="13"/>
        <v>0</v>
      </c>
    </row>
    <row r="91" spans="1:9" ht="45" x14ac:dyDescent="0.2">
      <c r="A91" s="24" t="s">
        <v>74</v>
      </c>
      <c r="B91" s="4">
        <v>0</v>
      </c>
      <c r="C91" s="5">
        <f t="shared" si="9"/>
        <v>0</v>
      </c>
      <c r="D91" s="4">
        <v>2017.6561099999999</v>
      </c>
      <c r="E91" s="5">
        <f t="shared" si="10"/>
        <v>2.4558078599748283E-3</v>
      </c>
      <c r="F91" s="4">
        <v>0</v>
      </c>
      <c r="G91" s="5">
        <f t="shared" si="11"/>
        <v>0</v>
      </c>
      <c r="H91" s="4" t="s">
        <v>95</v>
      </c>
      <c r="I91" s="13">
        <f t="shared" si="13"/>
        <v>0</v>
      </c>
    </row>
    <row r="92" spans="1:9" ht="30" x14ac:dyDescent="0.2">
      <c r="A92" s="24" t="s">
        <v>75</v>
      </c>
      <c r="B92" s="4">
        <v>82.456000000000003</v>
      </c>
      <c r="C92" s="5">
        <f t="shared" si="9"/>
        <v>6.5870393208697278E-4</v>
      </c>
      <c r="D92" s="4">
        <v>252.4</v>
      </c>
      <c r="E92" s="5">
        <f t="shared" si="10"/>
        <v>3.0721087740648068E-4</v>
      </c>
      <c r="F92" s="4">
        <v>5.5</v>
      </c>
      <c r="G92" s="5">
        <f t="shared" si="11"/>
        <v>3.3663305495314544E-5</v>
      </c>
      <c r="H92" s="4">
        <f t="shared" si="12"/>
        <v>-93.329775880469583</v>
      </c>
      <c r="I92" s="13">
        <f t="shared" si="13"/>
        <v>2.1790808240887478</v>
      </c>
    </row>
    <row r="93" spans="1:9" ht="30" x14ac:dyDescent="0.2">
      <c r="A93" s="24" t="s">
        <v>108</v>
      </c>
      <c r="B93" s="4">
        <v>0</v>
      </c>
      <c r="C93" s="5">
        <f t="shared" si="9"/>
        <v>0</v>
      </c>
      <c r="D93" s="4">
        <v>0</v>
      </c>
      <c r="E93" s="5">
        <f t="shared" si="10"/>
        <v>0</v>
      </c>
      <c r="F93" s="4">
        <v>0</v>
      </c>
      <c r="G93" s="5">
        <f t="shared" si="11"/>
        <v>0</v>
      </c>
      <c r="H93" s="4" t="s">
        <v>84</v>
      </c>
      <c r="I93" s="13" t="s">
        <v>95</v>
      </c>
    </row>
    <row r="94" spans="1:9" ht="15" x14ac:dyDescent="0.2">
      <c r="A94" s="24" t="s">
        <v>102</v>
      </c>
      <c r="B94" s="4">
        <v>0</v>
      </c>
      <c r="C94" s="5">
        <f t="shared" si="9"/>
        <v>0</v>
      </c>
      <c r="D94" s="4">
        <v>700</v>
      </c>
      <c r="E94" s="5">
        <f t="shared" si="10"/>
        <v>8.5201114970101608E-4</v>
      </c>
      <c r="F94" s="4">
        <v>0</v>
      </c>
      <c r="G94" s="5">
        <f t="shared" si="11"/>
        <v>0</v>
      </c>
      <c r="H94" s="4" t="s">
        <v>95</v>
      </c>
      <c r="I94" s="13">
        <f t="shared" si="13"/>
        <v>0</v>
      </c>
    </row>
    <row r="95" spans="1:9" ht="30" x14ac:dyDescent="0.2">
      <c r="A95" s="24" t="s">
        <v>76</v>
      </c>
      <c r="B95" s="4">
        <v>42.875</v>
      </c>
      <c r="C95" s="5">
        <f t="shared" si="9"/>
        <v>3.4250910895785577E-4</v>
      </c>
      <c r="D95" s="4">
        <v>219</v>
      </c>
      <c r="E95" s="5">
        <f t="shared" si="10"/>
        <v>2.6655777397788932E-4</v>
      </c>
      <c r="F95" s="4">
        <v>0</v>
      </c>
      <c r="G95" s="5">
        <f t="shared" si="11"/>
        <v>0</v>
      </c>
      <c r="H95" s="4">
        <f t="shared" si="12"/>
        <v>-100</v>
      </c>
      <c r="I95" s="13">
        <f t="shared" si="13"/>
        <v>0</v>
      </c>
    </row>
    <row r="96" spans="1:9" ht="15" x14ac:dyDescent="0.2">
      <c r="A96" s="24" t="s">
        <v>103</v>
      </c>
      <c r="B96" s="4">
        <v>286.09199999999998</v>
      </c>
      <c r="C96" s="5">
        <f t="shared" si="9"/>
        <v>2.2854604314862009E-3</v>
      </c>
      <c r="D96" s="4">
        <v>1133</v>
      </c>
      <c r="E96" s="5">
        <f t="shared" si="10"/>
        <v>1.379040903730359E-3</v>
      </c>
      <c r="F96" s="4">
        <v>279.14999999999998</v>
      </c>
      <c r="G96" s="5">
        <f t="shared" si="11"/>
        <v>1.7085657689121917E-3</v>
      </c>
      <c r="H96" s="4">
        <f t="shared" si="12"/>
        <v>-2.426492177341558</v>
      </c>
      <c r="I96" s="13">
        <f t="shared" si="13"/>
        <v>24.638128861429831</v>
      </c>
    </row>
    <row r="97" spans="1:9" ht="15" x14ac:dyDescent="0.2">
      <c r="A97" s="24" t="s">
        <v>106</v>
      </c>
      <c r="B97" s="4">
        <v>0</v>
      </c>
      <c r="C97" s="5">
        <f t="shared" si="9"/>
        <v>0</v>
      </c>
      <c r="D97" s="4">
        <v>0</v>
      </c>
      <c r="E97" s="5">
        <f t="shared" si="10"/>
        <v>0</v>
      </c>
      <c r="F97" s="4">
        <v>0</v>
      </c>
      <c r="G97" s="5">
        <f t="shared" si="11"/>
        <v>0</v>
      </c>
      <c r="H97" s="4" t="s">
        <v>95</v>
      </c>
      <c r="I97" s="13" t="s">
        <v>84</v>
      </c>
    </row>
    <row r="98" spans="1:9" ht="30" customHeight="1" x14ac:dyDescent="0.2">
      <c r="A98" s="24" t="s">
        <v>105</v>
      </c>
      <c r="B98" s="4">
        <v>0</v>
      </c>
      <c r="C98" s="5">
        <f t="shared" si="9"/>
        <v>0</v>
      </c>
      <c r="D98" s="4">
        <v>2100</v>
      </c>
      <c r="E98" s="5">
        <f t="shared" si="10"/>
        <v>2.5560334491030482E-3</v>
      </c>
      <c r="F98" s="4">
        <v>0</v>
      </c>
      <c r="G98" s="5">
        <f t="shared" si="11"/>
        <v>0</v>
      </c>
      <c r="H98" s="4" t="s">
        <v>95</v>
      </c>
      <c r="I98" s="13">
        <f t="shared" si="13"/>
        <v>0</v>
      </c>
    </row>
    <row r="99" spans="1:9" ht="92.25" customHeight="1" x14ac:dyDescent="0.2">
      <c r="A99" s="24" t="s">
        <v>104</v>
      </c>
      <c r="B99" s="4">
        <v>0</v>
      </c>
      <c r="C99" s="5">
        <f t="shared" si="9"/>
        <v>0</v>
      </c>
      <c r="D99" s="4">
        <v>1200</v>
      </c>
      <c r="E99" s="5">
        <f t="shared" si="10"/>
        <v>1.460590542344599E-3</v>
      </c>
      <c r="F99" s="4">
        <v>0</v>
      </c>
      <c r="G99" s="5">
        <f t="shared" si="11"/>
        <v>0</v>
      </c>
      <c r="H99" s="4" t="s">
        <v>84</v>
      </c>
      <c r="I99" s="13">
        <f t="shared" si="13"/>
        <v>0</v>
      </c>
    </row>
    <row r="100" spans="1:9" ht="45" hidden="1" x14ac:dyDescent="0.2">
      <c r="A100" s="24" t="s">
        <v>77</v>
      </c>
      <c r="B100" s="4">
        <v>0</v>
      </c>
      <c r="C100" s="5">
        <f t="shared" si="9"/>
        <v>0</v>
      </c>
      <c r="D100" s="4">
        <v>0</v>
      </c>
      <c r="E100" s="5">
        <f t="shared" si="10"/>
        <v>0</v>
      </c>
      <c r="F100" s="4">
        <v>0</v>
      </c>
      <c r="G100" s="5">
        <f t="shared" si="11"/>
        <v>0</v>
      </c>
      <c r="H100" s="4" t="e">
        <f t="shared" si="12"/>
        <v>#DIV/0!</v>
      </c>
      <c r="I100" s="13" t="s">
        <v>95</v>
      </c>
    </row>
    <row r="101" spans="1:9" ht="45" hidden="1" x14ac:dyDescent="0.2">
      <c r="A101" s="24" t="s">
        <v>107</v>
      </c>
      <c r="B101" s="4">
        <v>0</v>
      </c>
      <c r="C101" s="5">
        <f t="shared" si="9"/>
        <v>0</v>
      </c>
      <c r="D101" s="4">
        <v>0</v>
      </c>
      <c r="E101" s="5">
        <f t="shared" si="10"/>
        <v>0</v>
      </c>
      <c r="F101" s="4">
        <v>0</v>
      </c>
      <c r="G101" s="5">
        <f t="shared" si="11"/>
        <v>0</v>
      </c>
      <c r="H101" s="4" t="s">
        <v>95</v>
      </c>
      <c r="I101" s="13" t="e">
        <f t="shared" si="13"/>
        <v>#DIV/0!</v>
      </c>
    </row>
    <row r="102" spans="1:9" ht="30" x14ac:dyDescent="0.2">
      <c r="A102" s="10" t="s">
        <v>96</v>
      </c>
      <c r="B102" s="4">
        <f>SUM(B103:B109)</f>
        <v>8321.9268300000003</v>
      </c>
      <c r="C102" s="5">
        <f t="shared" si="9"/>
        <v>6.6480133955819795E-2</v>
      </c>
      <c r="D102" s="4">
        <f>SUM(D103:D109)</f>
        <v>58558.200000000004</v>
      </c>
      <c r="E102" s="5">
        <f t="shared" si="10"/>
        <v>7.127462758060292E-2</v>
      </c>
      <c r="F102" s="4">
        <f>SUM(F103:F109)</f>
        <v>11081.21398</v>
      </c>
      <c r="G102" s="5">
        <f t="shared" si="11"/>
        <v>6.7823689357761882E-2</v>
      </c>
      <c r="H102" s="4">
        <f t="shared" si="12"/>
        <v>33.156830219330345</v>
      </c>
      <c r="I102" s="13">
        <f t="shared" si="13"/>
        <v>18.923419743093195</v>
      </c>
    </row>
    <row r="103" spans="1:9" ht="30" x14ac:dyDescent="0.2">
      <c r="A103" s="24" t="s">
        <v>141</v>
      </c>
      <c r="B103" s="4">
        <v>334.10651000000001</v>
      </c>
      <c r="C103" s="5">
        <f t="shared" si="9"/>
        <v>2.6690267763759519E-3</v>
      </c>
      <c r="D103" s="4">
        <v>2857</v>
      </c>
      <c r="E103" s="5">
        <f t="shared" si="10"/>
        <v>3.4774226495654327E-3</v>
      </c>
      <c r="F103" s="4">
        <v>616.95704999999998</v>
      </c>
      <c r="G103" s="5">
        <f t="shared" si="11"/>
        <v>3.7761479366614638E-3</v>
      </c>
      <c r="H103" s="4">
        <f t="shared" si="12"/>
        <v>84.65879338897048</v>
      </c>
      <c r="I103" s="13">
        <f t="shared" si="13"/>
        <v>21.594576478823939</v>
      </c>
    </row>
    <row r="104" spans="1:9" ht="30" x14ac:dyDescent="0.2">
      <c r="A104" s="24" t="s">
        <v>78</v>
      </c>
      <c r="B104" s="4">
        <v>628.64658999999995</v>
      </c>
      <c r="C104" s="5">
        <f t="shared" si="9"/>
        <v>5.0219751228057019E-3</v>
      </c>
      <c r="D104" s="4">
        <v>3144.7</v>
      </c>
      <c r="E104" s="5">
        <f t="shared" si="10"/>
        <v>3.8275992320925501E-3</v>
      </c>
      <c r="F104" s="4">
        <v>692.66120999999998</v>
      </c>
      <c r="G104" s="5">
        <f t="shared" si="11"/>
        <v>4.2395028939971316E-3</v>
      </c>
      <c r="H104" s="4">
        <f t="shared" si="12"/>
        <v>10.182926467476733</v>
      </c>
      <c r="I104" s="13">
        <f t="shared" si="13"/>
        <v>22.026304893948549</v>
      </c>
    </row>
    <row r="105" spans="1:9" ht="15" x14ac:dyDescent="0.2">
      <c r="A105" s="24" t="s">
        <v>79</v>
      </c>
      <c r="B105" s="4">
        <v>254.34</v>
      </c>
      <c r="C105" s="5">
        <f t="shared" ref="C104:C148" si="14">SUM(B105/$B$153)</f>
        <v>2.031807971366555E-3</v>
      </c>
      <c r="D105" s="4">
        <v>2561</v>
      </c>
      <c r="E105" s="5">
        <f t="shared" ref="E104:E148" si="15">D105/$D$153</f>
        <v>3.1171436491204316E-3</v>
      </c>
      <c r="F105" s="4">
        <v>382.89997</v>
      </c>
      <c r="G105" s="5">
        <f t="shared" ref="G104:G149" si="16">F105/$F$153</f>
        <v>2.3435779389557772E-3</v>
      </c>
      <c r="H105" s="4">
        <f t="shared" si="12"/>
        <v>50.54650074703153</v>
      </c>
      <c r="I105" s="13">
        <f t="shared" si="13"/>
        <v>14.951189769621243</v>
      </c>
    </row>
    <row r="106" spans="1:9" ht="30" customHeight="1" x14ac:dyDescent="0.2">
      <c r="A106" s="24" t="s">
        <v>80</v>
      </c>
      <c r="B106" s="4">
        <v>6061.9463900000001</v>
      </c>
      <c r="C106" s="5">
        <f t="shared" si="14"/>
        <v>4.8426165751351384E-2</v>
      </c>
      <c r="D106" s="4">
        <v>39433.599999999999</v>
      </c>
      <c r="E106" s="5">
        <f t="shared" si="15"/>
        <v>4.7996952675499985E-2</v>
      </c>
      <c r="F106" s="4">
        <v>8142.1052900000004</v>
      </c>
      <c r="G106" s="5">
        <f t="shared" si="16"/>
        <v>4.9834577773143027E-2</v>
      </c>
      <c r="H106" s="4">
        <f t="shared" si="12"/>
        <v>34.315032931196896</v>
      </c>
      <c r="I106" s="13">
        <f t="shared" si="13"/>
        <v>20.647633718453299</v>
      </c>
    </row>
    <row r="107" spans="1:9" ht="25.5" customHeight="1" x14ac:dyDescent="0.2">
      <c r="A107" s="24" t="s">
        <v>142</v>
      </c>
      <c r="B107" s="4">
        <v>0</v>
      </c>
      <c r="C107" s="5">
        <f t="shared" si="14"/>
        <v>0</v>
      </c>
      <c r="D107" s="4">
        <v>1767</v>
      </c>
      <c r="E107" s="5">
        <f t="shared" si="15"/>
        <v>2.1507195736024222E-3</v>
      </c>
      <c r="F107" s="4">
        <v>0</v>
      </c>
      <c r="G107" s="5">
        <f t="shared" si="16"/>
        <v>0</v>
      </c>
      <c r="H107" s="4" t="s">
        <v>84</v>
      </c>
      <c r="I107" s="13">
        <f t="shared" si="13"/>
        <v>0</v>
      </c>
    </row>
    <row r="108" spans="1:9" ht="39.75" customHeight="1" x14ac:dyDescent="0.2">
      <c r="A108" s="24" t="s">
        <v>143</v>
      </c>
      <c r="B108" s="4">
        <v>0</v>
      </c>
      <c r="C108" s="5">
        <f t="shared" si="14"/>
        <v>0</v>
      </c>
      <c r="D108" s="4">
        <v>2293</v>
      </c>
      <c r="E108" s="5">
        <f t="shared" si="15"/>
        <v>2.7909450946634715E-3</v>
      </c>
      <c r="F108" s="4">
        <v>0</v>
      </c>
      <c r="G108" s="5">
        <f t="shared" si="16"/>
        <v>0</v>
      </c>
      <c r="H108" s="4" t="s">
        <v>84</v>
      </c>
      <c r="I108" s="13">
        <f t="shared" si="13"/>
        <v>0</v>
      </c>
    </row>
    <row r="109" spans="1:9" ht="30" x14ac:dyDescent="0.2">
      <c r="A109" s="24" t="s">
        <v>81</v>
      </c>
      <c r="B109" s="4">
        <v>1042.88734</v>
      </c>
      <c r="C109" s="5">
        <f t="shared" si="14"/>
        <v>8.3311583339201953E-3</v>
      </c>
      <c r="D109" s="4">
        <v>6501.9</v>
      </c>
      <c r="E109" s="5">
        <f t="shared" si="15"/>
        <v>7.9138447060586228E-3</v>
      </c>
      <c r="F109" s="4">
        <v>1246.5904599999999</v>
      </c>
      <c r="G109" s="5">
        <f t="shared" si="16"/>
        <v>7.6298828150044877E-3</v>
      </c>
      <c r="H109" s="4">
        <f t="shared" si="12"/>
        <v>19.532610300936227</v>
      </c>
      <c r="I109" s="13">
        <f t="shared" si="13"/>
        <v>19.172710438487211</v>
      </c>
    </row>
    <row r="110" spans="1:9" ht="47.25" customHeight="1" x14ac:dyDescent="0.2">
      <c r="A110" s="9" t="s">
        <v>109</v>
      </c>
      <c r="B110" s="4">
        <f>SUM(B111)</f>
        <v>2576.5252099999998</v>
      </c>
      <c r="C110" s="5">
        <f t="shared" si="14"/>
        <v>2.0582702131418128E-2</v>
      </c>
      <c r="D110" s="4">
        <f>SUM(D111)</f>
        <v>11482.3</v>
      </c>
      <c r="E110" s="5">
        <f t="shared" si="15"/>
        <v>1.3975782320302823E-2</v>
      </c>
      <c r="F110" s="4">
        <f>SUM(F111)</f>
        <v>2508.6583700000001</v>
      </c>
      <c r="G110" s="5">
        <f t="shared" si="16"/>
        <v>1.5354496925943243E-2</v>
      </c>
      <c r="H110" s="4">
        <f t="shared" si="12"/>
        <v>-2.6340452535296492</v>
      </c>
      <c r="I110" s="13">
        <f t="shared" si="13"/>
        <v>21.848047603703094</v>
      </c>
    </row>
    <row r="111" spans="1:9" ht="47.25" customHeight="1" x14ac:dyDescent="0.2">
      <c r="A111" s="10" t="s">
        <v>111</v>
      </c>
      <c r="B111" s="4">
        <f>SUM(B112)</f>
        <v>2576.5252099999998</v>
      </c>
      <c r="C111" s="5">
        <f t="shared" si="14"/>
        <v>2.0582702131418128E-2</v>
      </c>
      <c r="D111" s="4">
        <f>SUM(D112)</f>
        <v>11482.3</v>
      </c>
      <c r="E111" s="5">
        <f t="shared" si="15"/>
        <v>1.3975782320302823E-2</v>
      </c>
      <c r="F111" s="4">
        <f>SUM(F112)</f>
        <v>2508.6583700000001</v>
      </c>
      <c r="G111" s="5">
        <f t="shared" si="16"/>
        <v>1.5354496925943243E-2</v>
      </c>
      <c r="H111" s="4">
        <f t="shared" si="12"/>
        <v>-2.6340452535296492</v>
      </c>
      <c r="I111" s="13">
        <f t="shared" si="13"/>
        <v>21.848047603703094</v>
      </c>
    </row>
    <row r="112" spans="1:9" ht="47.25" customHeight="1" x14ac:dyDescent="0.2">
      <c r="A112" s="24" t="s">
        <v>110</v>
      </c>
      <c r="B112" s="4">
        <v>2576.5252099999998</v>
      </c>
      <c r="C112" s="5">
        <f t="shared" si="14"/>
        <v>2.0582702131418128E-2</v>
      </c>
      <c r="D112" s="4">
        <v>11482.3</v>
      </c>
      <c r="E112" s="5">
        <f t="shared" si="15"/>
        <v>1.3975782320302823E-2</v>
      </c>
      <c r="F112" s="4">
        <v>2508.6583700000001</v>
      </c>
      <c r="G112" s="5">
        <f t="shared" si="16"/>
        <v>1.5354496925943243E-2</v>
      </c>
      <c r="H112" s="4">
        <f t="shared" si="12"/>
        <v>-2.6340452535296492</v>
      </c>
      <c r="I112" s="13">
        <f t="shared" si="13"/>
        <v>21.848047603703094</v>
      </c>
    </row>
    <row r="113" spans="1:9" ht="28.5" x14ac:dyDescent="0.2">
      <c r="A113" s="9" t="s">
        <v>112</v>
      </c>
      <c r="B113" s="4">
        <f>SUM(B114)</f>
        <v>0</v>
      </c>
      <c r="C113" s="5">
        <f t="shared" si="14"/>
        <v>0</v>
      </c>
      <c r="D113" s="4">
        <f>SUM(D114)</f>
        <v>17989.228920000001</v>
      </c>
      <c r="E113" s="5">
        <f t="shared" si="15"/>
        <v>2.1895748020519957E-2</v>
      </c>
      <c r="F113" s="4">
        <f>SUM(F114)</f>
        <v>1435.2</v>
      </c>
      <c r="G113" s="5">
        <f t="shared" si="16"/>
        <v>8.7842865539773524E-3</v>
      </c>
      <c r="H113" s="4" t="s">
        <v>95</v>
      </c>
      <c r="I113" s="13">
        <f t="shared" si="13"/>
        <v>7.9781073796019033</v>
      </c>
    </row>
    <row r="114" spans="1:9" ht="30" x14ac:dyDescent="0.2">
      <c r="A114" s="10" t="s">
        <v>113</v>
      </c>
      <c r="B114" s="4">
        <f>SUM(B115)</f>
        <v>0</v>
      </c>
      <c r="C114" s="5">
        <f t="shared" si="14"/>
        <v>0</v>
      </c>
      <c r="D114" s="4">
        <f>SUM(D115)</f>
        <v>17989.228920000001</v>
      </c>
      <c r="E114" s="5">
        <f t="shared" si="15"/>
        <v>2.1895748020519957E-2</v>
      </c>
      <c r="F114" s="4">
        <f>SUM(F115)</f>
        <v>1435.2</v>
      </c>
      <c r="G114" s="5">
        <f t="shared" si="16"/>
        <v>8.7842865539773524E-3</v>
      </c>
      <c r="H114" s="4" t="s">
        <v>95</v>
      </c>
      <c r="I114" s="13">
        <f t="shared" si="13"/>
        <v>7.9781073796019033</v>
      </c>
    </row>
    <row r="115" spans="1:9" ht="77.25" customHeight="1" x14ac:dyDescent="0.2">
      <c r="A115" s="24" t="s">
        <v>63</v>
      </c>
      <c r="B115" s="4">
        <v>0</v>
      </c>
      <c r="C115" s="5">
        <f t="shared" si="14"/>
        <v>0</v>
      </c>
      <c r="D115" s="4">
        <v>17989.228920000001</v>
      </c>
      <c r="E115" s="5">
        <f t="shared" si="15"/>
        <v>2.1895748020519957E-2</v>
      </c>
      <c r="F115" s="4">
        <v>1435.2</v>
      </c>
      <c r="G115" s="5">
        <f t="shared" si="16"/>
        <v>8.7842865539773524E-3</v>
      </c>
      <c r="H115" s="4" t="s">
        <v>95</v>
      </c>
      <c r="I115" s="13">
        <f t="shared" si="13"/>
        <v>7.9781073796019033</v>
      </c>
    </row>
    <row r="116" spans="1:9" ht="51" customHeight="1" x14ac:dyDescent="0.2">
      <c r="A116" s="9" t="s">
        <v>114</v>
      </c>
      <c r="B116" s="4">
        <f>SUM(B117)</f>
        <v>0</v>
      </c>
      <c r="C116" s="5">
        <f t="shared" si="14"/>
        <v>0</v>
      </c>
      <c r="D116" s="4">
        <f t="shared" ref="D116:F117" si="17">SUM(D117)</f>
        <v>1777.0666799999999</v>
      </c>
      <c r="E116" s="5">
        <f t="shared" si="15"/>
        <v>2.1629723216030966E-3</v>
      </c>
      <c r="F116" s="4">
        <f t="shared" si="17"/>
        <v>0</v>
      </c>
      <c r="G116" s="5">
        <f t="shared" si="16"/>
        <v>0</v>
      </c>
      <c r="H116" s="4" t="s">
        <v>95</v>
      </c>
      <c r="I116" s="13">
        <f t="shared" si="13"/>
        <v>0</v>
      </c>
    </row>
    <row r="117" spans="1:9" ht="48.75" customHeight="1" x14ac:dyDescent="0.2">
      <c r="A117" s="10" t="s">
        <v>115</v>
      </c>
      <c r="B117" s="4">
        <f>SUM(B118)</f>
        <v>0</v>
      </c>
      <c r="C117" s="5">
        <f t="shared" si="14"/>
        <v>0</v>
      </c>
      <c r="D117" s="4">
        <f t="shared" si="17"/>
        <v>1777.0666799999999</v>
      </c>
      <c r="E117" s="5">
        <f t="shared" si="15"/>
        <v>2.1629723216030966E-3</v>
      </c>
      <c r="F117" s="4">
        <f t="shared" si="17"/>
        <v>0</v>
      </c>
      <c r="G117" s="5">
        <f t="shared" si="16"/>
        <v>0</v>
      </c>
      <c r="H117" s="4" t="s">
        <v>95</v>
      </c>
      <c r="I117" s="13">
        <f t="shared" si="13"/>
        <v>0</v>
      </c>
    </row>
    <row r="118" spans="1:9" ht="76.5" customHeight="1" x14ac:dyDescent="0.2">
      <c r="A118" s="24" t="s">
        <v>116</v>
      </c>
      <c r="B118" s="4">
        <v>0</v>
      </c>
      <c r="C118" s="5">
        <f t="shared" si="14"/>
        <v>0</v>
      </c>
      <c r="D118" s="4">
        <v>1777.0666799999999</v>
      </c>
      <c r="E118" s="5">
        <f t="shared" si="15"/>
        <v>2.1629723216030966E-3</v>
      </c>
      <c r="F118" s="4">
        <v>0</v>
      </c>
      <c r="G118" s="5">
        <f t="shared" si="16"/>
        <v>0</v>
      </c>
      <c r="H118" s="4" t="s">
        <v>95</v>
      </c>
      <c r="I118" s="13">
        <f t="shared" si="13"/>
        <v>0</v>
      </c>
    </row>
    <row r="119" spans="1:9" ht="57.75" customHeight="1" x14ac:dyDescent="0.2">
      <c r="A119" s="23" t="s">
        <v>117</v>
      </c>
      <c r="B119" s="4">
        <f>SUM(B120)</f>
        <v>0</v>
      </c>
      <c r="C119" s="5">
        <f t="shared" si="14"/>
        <v>0</v>
      </c>
      <c r="D119" s="4">
        <f t="shared" ref="D119:F120" si="18">SUM(D120)</f>
        <v>505.61257999999998</v>
      </c>
      <c r="E119" s="5">
        <f t="shared" si="15"/>
        <v>6.1541079369870999E-4</v>
      </c>
      <c r="F119" s="4">
        <f t="shared" si="18"/>
        <v>0</v>
      </c>
      <c r="G119" s="5">
        <f t="shared" si="16"/>
        <v>0</v>
      </c>
      <c r="H119" s="4" t="s">
        <v>95</v>
      </c>
      <c r="I119" s="13">
        <f t="shared" si="13"/>
        <v>0</v>
      </c>
    </row>
    <row r="120" spans="1:9" ht="63.75" customHeight="1" x14ac:dyDescent="0.2">
      <c r="A120" s="10" t="s">
        <v>118</v>
      </c>
      <c r="B120" s="4">
        <f>SUM(B121)</f>
        <v>0</v>
      </c>
      <c r="C120" s="5">
        <f t="shared" si="14"/>
        <v>0</v>
      </c>
      <c r="D120" s="4">
        <f t="shared" si="18"/>
        <v>505.61257999999998</v>
      </c>
      <c r="E120" s="5">
        <f t="shared" si="15"/>
        <v>6.1541079369870999E-4</v>
      </c>
      <c r="F120" s="4">
        <f t="shared" si="18"/>
        <v>0</v>
      </c>
      <c r="G120" s="5">
        <f t="shared" si="16"/>
        <v>0</v>
      </c>
      <c r="H120" s="4" t="s">
        <v>95</v>
      </c>
      <c r="I120" s="13">
        <f t="shared" si="13"/>
        <v>0</v>
      </c>
    </row>
    <row r="121" spans="1:9" ht="76.5" customHeight="1" x14ac:dyDescent="0.2">
      <c r="A121" s="24" t="s">
        <v>116</v>
      </c>
      <c r="B121" s="4">
        <v>0</v>
      </c>
      <c r="C121" s="5">
        <f t="shared" si="14"/>
        <v>0</v>
      </c>
      <c r="D121" s="4">
        <v>505.61257999999998</v>
      </c>
      <c r="E121" s="5">
        <f t="shared" si="15"/>
        <v>6.1541079369870999E-4</v>
      </c>
      <c r="F121" s="4">
        <v>0</v>
      </c>
      <c r="G121" s="5">
        <f t="shared" si="16"/>
        <v>0</v>
      </c>
      <c r="H121" s="4" t="s">
        <v>95</v>
      </c>
      <c r="I121" s="13">
        <f t="shared" si="13"/>
        <v>0</v>
      </c>
    </row>
    <row r="122" spans="1:9" ht="47.25" customHeight="1" x14ac:dyDescent="0.2">
      <c r="A122" s="9" t="s">
        <v>119</v>
      </c>
      <c r="B122" s="4">
        <f>SUM(B123)</f>
        <v>60</v>
      </c>
      <c r="C122" s="5">
        <f t="shared" si="14"/>
        <v>4.7931303877484194E-4</v>
      </c>
      <c r="D122" s="4">
        <f>SUM(D123)</f>
        <v>3024</v>
      </c>
      <c r="E122" s="5">
        <f t="shared" si="15"/>
        <v>3.6806881667083894E-3</v>
      </c>
      <c r="F122" s="4">
        <f>SUM(F123)</f>
        <v>90</v>
      </c>
      <c r="G122" s="5">
        <f t="shared" si="16"/>
        <v>5.5085408992332891E-4</v>
      </c>
      <c r="H122" s="4">
        <f t="shared" si="12"/>
        <v>50</v>
      </c>
      <c r="I122" s="13">
        <f t="shared" si="13"/>
        <v>2.9761904761904758</v>
      </c>
    </row>
    <row r="123" spans="1:9" ht="44.25" customHeight="1" x14ac:dyDescent="0.2">
      <c r="A123" s="10" t="s">
        <v>120</v>
      </c>
      <c r="B123" s="4">
        <f>SUM(B124)</f>
        <v>60</v>
      </c>
      <c r="C123" s="5">
        <f t="shared" si="14"/>
        <v>4.7931303877484194E-4</v>
      </c>
      <c r="D123" s="4">
        <f>SUM(D124)</f>
        <v>3024</v>
      </c>
      <c r="E123" s="5">
        <f t="shared" si="15"/>
        <v>3.6806881667083894E-3</v>
      </c>
      <c r="F123" s="4">
        <f>SUM(F124)</f>
        <v>90</v>
      </c>
      <c r="G123" s="5">
        <f t="shared" si="16"/>
        <v>5.5085408992332891E-4</v>
      </c>
      <c r="H123" s="4">
        <f t="shared" si="12"/>
        <v>50</v>
      </c>
      <c r="I123" s="13">
        <f t="shared" si="13"/>
        <v>2.9761904761904758</v>
      </c>
    </row>
    <row r="124" spans="1:9" ht="48.75" customHeight="1" x14ac:dyDescent="0.2">
      <c r="A124" s="24" t="s">
        <v>110</v>
      </c>
      <c r="B124" s="4">
        <v>60</v>
      </c>
      <c r="C124" s="5">
        <f t="shared" si="14"/>
        <v>4.7931303877484194E-4</v>
      </c>
      <c r="D124" s="4">
        <v>3024</v>
      </c>
      <c r="E124" s="5">
        <f t="shared" si="15"/>
        <v>3.6806881667083894E-3</v>
      </c>
      <c r="F124" s="4">
        <v>90</v>
      </c>
      <c r="G124" s="5">
        <f t="shared" si="16"/>
        <v>5.5085408992332891E-4</v>
      </c>
      <c r="H124" s="4">
        <f t="shared" si="12"/>
        <v>50</v>
      </c>
      <c r="I124" s="13">
        <f t="shared" si="13"/>
        <v>2.9761904761904758</v>
      </c>
    </row>
    <row r="125" spans="1:9" ht="48.75" customHeight="1" x14ac:dyDescent="0.2">
      <c r="A125" s="9" t="s">
        <v>121</v>
      </c>
      <c r="B125" s="4">
        <f>SUM(B126)</f>
        <v>13.94516</v>
      </c>
      <c r="C125" s="5">
        <f t="shared" si="14"/>
        <v>1.1140161693002291E-4</v>
      </c>
      <c r="D125" s="4">
        <f>SUM(D126)</f>
        <v>1295</v>
      </c>
      <c r="E125" s="5">
        <f t="shared" si="15"/>
        <v>1.5762206269468797E-3</v>
      </c>
      <c r="F125" s="4">
        <f>SUM(F126)</f>
        <v>251.73599999999999</v>
      </c>
      <c r="G125" s="5">
        <f t="shared" si="16"/>
        <v>1.5407756131215458E-3</v>
      </c>
      <c r="H125" s="4">
        <f t="shared" si="12"/>
        <v>1705.185455025256</v>
      </c>
      <c r="I125" s="13">
        <f t="shared" si="13"/>
        <v>19.439073359073358</v>
      </c>
    </row>
    <row r="126" spans="1:9" ht="48.75" customHeight="1" x14ac:dyDescent="0.2">
      <c r="A126" s="10" t="s">
        <v>122</v>
      </c>
      <c r="B126" s="4">
        <f>SUM(B127)</f>
        <v>13.94516</v>
      </c>
      <c r="C126" s="5">
        <f t="shared" si="14"/>
        <v>1.1140161693002291E-4</v>
      </c>
      <c r="D126" s="4">
        <f>SUM(D127)</f>
        <v>1295</v>
      </c>
      <c r="E126" s="5">
        <f t="shared" si="15"/>
        <v>1.5762206269468797E-3</v>
      </c>
      <c r="F126" s="4">
        <f>SUM(F127)</f>
        <v>251.73599999999999</v>
      </c>
      <c r="G126" s="5">
        <f t="shared" si="16"/>
        <v>1.5407756131215458E-3</v>
      </c>
      <c r="H126" s="4">
        <f t="shared" si="12"/>
        <v>1705.185455025256</v>
      </c>
      <c r="I126" s="13">
        <f t="shared" si="13"/>
        <v>19.439073359073358</v>
      </c>
    </row>
    <row r="127" spans="1:9" ht="48.75" customHeight="1" x14ac:dyDescent="0.2">
      <c r="A127" s="24" t="s">
        <v>46</v>
      </c>
      <c r="B127" s="4">
        <v>13.94516</v>
      </c>
      <c r="C127" s="5">
        <f t="shared" si="14"/>
        <v>1.1140161693002291E-4</v>
      </c>
      <c r="D127" s="4">
        <v>1295</v>
      </c>
      <c r="E127" s="5">
        <f t="shared" si="15"/>
        <v>1.5762206269468797E-3</v>
      </c>
      <c r="F127" s="4">
        <v>251.73599999999999</v>
      </c>
      <c r="G127" s="5">
        <f t="shared" si="16"/>
        <v>1.5407756131215458E-3</v>
      </c>
      <c r="H127" s="4">
        <f t="shared" si="12"/>
        <v>1705.185455025256</v>
      </c>
      <c r="I127" s="13">
        <f t="shared" si="13"/>
        <v>19.439073359073358</v>
      </c>
    </row>
    <row r="128" spans="1:9" ht="48.75" customHeight="1" x14ac:dyDescent="0.2">
      <c r="A128" s="9" t="s">
        <v>123</v>
      </c>
      <c r="B128" s="4">
        <f>SUM(B129)</f>
        <v>129.35303999999999</v>
      </c>
      <c r="C128" s="5">
        <f t="shared" si="14"/>
        <v>1.0333433112860613E-3</v>
      </c>
      <c r="D128" s="4">
        <f>SUM(D129)</f>
        <v>3541.3</v>
      </c>
      <c r="E128" s="5">
        <f t="shared" si="15"/>
        <v>4.3103244063374411E-3</v>
      </c>
      <c r="F128" s="4">
        <f>SUM(F129)</f>
        <v>430.02048000000002</v>
      </c>
      <c r="G128" s="5">
        <f t="shared" si="16"/>
        <v>2.6319837795421453E-3</v>
      </c>
      <c r="H128" s="4">
        <f t="shared" si="12"/>
        <v>232.43940768612788</v>
      </c>
      <c r="I128" s="13">
        <f t="shared" si="13"/>
        <v>12.14301188828961</v>
      </c>
    </row>
    <row r="129" spans="1:9" ht="32.25" customHeight="1" x14ac:dyDescent="0.2">
      <c r="A129" s="10" t="s">
        <v>124</v>
      </c>
      <c r="B129" s="4">
        <f>SUM(B130:B131)</f>
        <v>129.35303999999999</v>
      </c>
      <c r="C129" s="5">
        <f t="shared" si="14"/>
        <v>1.0333433112860613E-3</v>
      </c>
      <c r="D129" s="4">
        <f>SUM(D130:D131)</f>
        <v>3541.3</v>
      </c>
      <c r="E129" s="5">
        <f t="shared" si="15"/>
        <v>4.3103244063374411E-3</v>
      </c>
      <c r="F129" s="4">
        <f>SUM(F130:F131)</f>
        <v>430.02048000000002</v>
      </c>
      <c r="G129" s="5">
        <f t="shared" si="16"/>
        <v>2.6319837795421453E-3</v>
      </c>
      <c r="H129" s="4">
        <f t="shared" si="12"/>
        <v>232.43940768612788</v>
      </c>
      <c r="I129" s="13">
        <f t="shared" si="13"/>
        <v>12.14301188828961</v>
      </c>
    </row>
    <row r="130" spans="1:9" ht="20.25" customHeight="1" x14ac:dyDescent="0.2">
      <c r="A130" s="24" t="s">
        <v>49</v>
      </c>
      <c r="B130" s="4">
        <v>3</v>
      </c>
      <c r="C130" s="5">
        <f t="shared" si="14"/>
        <v>2.3965651938742095E-5</v>
      </c>
      <c r="D130" s="4">
        <v>1791.3</v>
      </c>
      <c r="E130" s="5">
        <f t="shared" si="15"/>
        <v>2.1802965320849E-3</v>
      </c>
      <c r="F130" s="4">
        <v>287</v>
      </c>
      <c r="G130" s="5">
        <f t="shared" si="16"/>
        <v>1.7566124867555045E-3</v>
      </c>
      <c r="H130" s="4">
        <f t="shared" si="12"/>
        <v>9466.6666666666679</v>
      </c>
      <c r="I130" s="13">
        <f t="shared" si="13"/>
        <v>16.021883548261041</v>
      </c>
    </row>
    <row r="131" spans="1:9" ht="20.25" customHeight="1" x14ac:dyDescent="0.2">
      <c r="A131" s="24" t="s">
        <v>125</v>
      </c>
      <c r="B131" s="4">
        <v>126.35303999999999</v>
      </c>
      <c r="C131" s="5">
        <f t="shared" si="14"/>
        <v>1.009377659347319E-3</v>
      </c>
      <c r="D131" s="4">
        <v>1750</v>
      </c>
      <c r="E131" s="5">
        <f t="shared" si="15"/>
        <v>2.1300278742525402E-3</v>
      </c>
      <c r="F131" s="4">
        <v>143.02047999999999</v>
      </c>
      <c r="G131" s="5">
        <f t="shared" si="16"/>
        <v>8.7537129278664064E-4</v>
      </c>
      <c r="H131" s="4">
        <f t="shared" si="12"/>
        <v>13.19116659163879</v>
      </c>
      <c r="I131" s="13">
        <f t="shared" si="13"/>
        <v>8.1725988571428569</v>
      </c>
    </row>
    <row r="132" spans="1:9" ht="45.75" customHeight="1" x14ac:dyDescent="0.2">
      <c r="A132" s="9" t="s">
        <v>144</v>
      </c>
      <c r="B132" s="4">
        <f>SUM(B133)</f>
        <v>61.368650000000002</v>
      </c>
      <c r="C132" s="5">
        <f t="shared" si="14"/>
        <v>4.9024656861682838E-4</v>
      </c>
      <c r="D132" s="4">
        <f>SUM(D133)</f>
        <v>512.20000000000005</v>
      </c>
      <c r="E132" s="5">
        <f t="shared" si="15"/>
        <v>6.2342872982408645E-4</v>
      </c>
      <c r="F132" s="4">
        <f t="shared" ref="F132" si="19">SUM(F133)</f>
        <v>156.95943</v>
      </c>
      <c r="G132" s="5">
        <f t="shared" si="16"/>
        <v>9.6068604408371615E-4</v>
      </c>
      <c r="H132" s="4" t="s">
        <v>84</v>
      </c>
      <c r="I132" s="13">
        <f t="shared" si="13"/>
        <v>30.644168293635293</v>
      </c>
    </row>
    <row r="133" spans="1:9" ht="30.75" customHeight="1" x14ac:dyDescent="0.2">
      <c r="A133" s="10" t="s">
        <v>145</v>
      </c>
      <c r="B133" s="4">
        <f>SUM(B134:B135)</f>
        <v>61.368650000000002</v>
      </c>
      <c r="C133" s="5">
        <f t="shared" si="14"/>
        <v>4.9024656861682838E-4</v>
      </c>
      <c r="D133" s="4">
        <f>SUM(D134:D135)</f>
        <v>512.20000000000005</v>
      </c>
      <c r="E133" s="5">
        <f t="shared" si="15"/>
        <v>6.2342872982408645E-4</v>
      </c>
      <c r="F133" s="4">
        <f t="shared" ref="F133" si="20">SUM(F134:F135)</f>
        <v>156.95943</v>
      </c>
      <c r="G133" s="5">
        <f t="shared" si="16"/>
        <v>9.6068604408371615E-4</v>
      </c>
      <c r="H133" s="4" t="s">
        <v>84</v>
      </c>
      <c r="I133" s="13">
        <f t="shared" si="13"/>
        <v>30.644168293635293</v>
      </c>
    </row>
    <row r="134" spans="1:9" ht="20.25" customHeight="1" x14ac:dyDescent="0.2">
      <c r="A134" s="24" t="s">
        <v>49</v>
      </c>
      <c r="B134" s="4">
        <v>0</v>
      </c>
      <c r="C134" s="5">
        <f t="shared" si="14"/>
        <v>0</v>
      </c>
      <c r="D134" s="4">
        <v>300</v>
      </c>
      <c r="E134" s="5">
        <f t="shared" si="15"/>
        <v>3.6514763558614976E-4</v>
      </c>
      <c r="F134" s="4">
        <v>25</v>
      </c>
      <c r="G134" s="5">
        <f t="shared" si="16"/>
        <v>1.5301502497870248E-4</v>
      </c>
      <c r="H134" s="4" t="s">
        <v>84</v>
      </c>
      <c r="I134" s="13">
        <f t="shared" si="13"/>
        <v>8.3333333333333321</v>
      </c>
    </row>
    <row r="135" spans="1:9" ht="20.25" customHeight="1" x14ac:dyDescent="0.2">
      <c r="A135" s="24" t="s">
        <v>125</v>
      </c>
      <c r="B135" s="4">
        <v>61.368650000000002</v>
      </c>
      <c r="C135" s="5">
        <f t="shared" si="14"/>
        <v>4.9024656861682838E-4</v>
      </c>
      <c r="D135" s="4">
        <v>212.2</v>
      </c>
      <c r="E135" s="5">
        <f t="shared" si="15"/>
        <v>2.5828109423793659E-4</v>
      </c>
      <c r="F135" s="4">
        <v>131.95943</v>
      </c>
      <c r="G135" s="5">
        <f t="shared" si="16"/>
        <v>8.0767101910501362E-4</v>
      </c>
      <c r="H135" s="4" t="s">
        <v>84</v>
      </c>
      <c r="I135" s="13">
        <f t="shared" si="13"/>
        <v>62.186347785108389</v>
      </c>
    </row>
    <row r="136" spans="1:9" ht="42" customHeight="1" x14ac:dyDescent="0.2">
      <c r="A136" s="9" t="s">
        <v>146</v>
      </c>
      <c r="B136" s="4">
        <f>SUM(B137)</f>
        <v>300</v>
      </c>
      <c r="C136" s="5">
        <f t="shared" si="14"/>
        <v>2.3965651938742095E-3</v>
      </c>
      <c r="D136" s="4">
        <f t="shared" ref="D136:F136" si="21">SUM(D137)</f>
        <v>2000</v>
      </c>
      <c r="E136" s="5">
        <f t="shared" si="15"/>
        <v>2.4343175705743318E-3</v>
      </c>
      <c r="F136" s="4">
        <f t="shared" si="21"/>
        <v>357.55700000000002</v>
      </c>
      <c r="G136" s="5">
        <f t="shared" si="16"/>
        <v>2.1884637314523968E-3</v>
      </c>
      <c r="H136" s="4">
        <f t="shared" si="12"/>
        <v>19.185666666666677</v>
      </c>
      <c r="I136" s="13">
        <f t="shared" si="13"/>
        <v>17.877850000000002</v>
      </c>
    </row>
    <row r="137" spans="1:9" ht="45.75" customHeight="1" x14ac:dyDescent="0.2">
      <c r="A137" s="10" t="s">
        <v>126</v>
      </c>
      <c r="B137" s="4">
        <f>SUM(B138:B138)</f>
        <v>300</v>
      </c>
      <c r="C137" s="5">
        <f t="shared" si="14"/>
        <v>2.3965651938742095E-3</v>
      </c>
      <c r="D137" s="4">
        <f>SUM(D138:D138)</f>
        <v>2000</v>
      </c>
      <c r="E137" s="5">
        <f t="shared" si="15"/>
        <v>2.4343175705743318E-3</v>
      </c>
      <c r="F137" s="4">
        <f>SUM(F138:F138)</f>
        <v>357.55700000000002</v>
      </c>
      <c r="G137" s="5">
        <f t="shared" si="16"/>
        <v>2.1884637314523968E-3</v>
      </c>
      <c r="H137" s="4">
        <f t="shared" si="12"/>
        <v>19.185666666666677</v>
      </c>
      <c r="I137" s="13">
        <f t="shared" si="13"/>
        <v>17.877850000000002</v>
      </c>
    </row>
    <row r="138" spans="1:9" ht="54" customHeight="1" x14ac:dyDescent="0.2">
      <c r="A138" s="24" t="s">
        <v>110</v>
      </c>
      <c r="B138" s="4">
        <v>300</v>
      </c>
      <c r="C138" s="5">
        <f t="shared" si="14"/>
        <v>2.3965651938742095E-3</v>
      </c>
      <c r="D138" s="4">
        <v>2000</v>
      </c>
      <c r="E138" s="5">
        <f t="shared" si="15"/>
        <v>2.4343175705743318E-3</v>
      </c>
      <c r="F138" s="4">
        <v>357.55700000000002</v>
      </c>
      <c r="G138" s="5">
        <f t="shared" si="16"/>
        <v>2.1884637314523968E-3</v>
      </c>
      <c r="H138" s="4">
        <f t="shared" si="12"/>
        <v>19.185666666666677</v>
      </c>
      <c r="I138" s="13">
        <f t="shared" si="13"/>
        <v>17.877850000000002</v>
      </c>
    </row>
    <row r="139" spans="1:9" ht="48" customHeight="1" x14ac:dyDescent="0.2">
      <c r="A139" s="9" t="s">
        <v>127</v>
      </c>
      <c r="B139" s="4">
        <f>SUM(B140)</f>
        <v>666.66448000000003</v>
      </c>
      <c r="C139" s="5">
        <f t="shared" si="14"/>
        <v>5.3256829625341635E-3</v>
      </c>
      <c r="D139" s="4">
        <f t="shared" ref="D139:F140" si="22">SUM(D140)</f>
        <v>1187.2</v>
      </c>
      <c r="E139" s="5">
        <f t="shared" si="15"/>
        <v>1.4450109098929234E-3</v>
      </c>
      <c r="F139" s="4">
        <f t="shared" si="22"/>
        <v>218.56623999999999</v>
      </c>
      <c r="G139" s="5">
        <f t="shared" si="16"/>
        <v>1.3377567469240433E-3</v>
      </c>
      <c r="H139" s="4">
        <f t="shared" si="12"/>
        <v>-67.214956465057213</v>
      </c>
      <c r="I139" s="13">
        <f t="shared" si="13"/>
        <v>18.410229110512127</v>
      </c>
    </row>
    <row r="140" spans="1:9" ht="33.75" customHeight="1" x14ac:dyDescent="0.2">
      <c r="A140" s="10" t="s">
        <v>128</v>
      </c>
      <c r="B140" s="4">
        <f>SUM(B141)</f>
        <v>666.66448000000003</v>
      </c>
      <c r="C140" s="5">
        <f t="shared" si="14"/>
        <v>5.3256829625341635E-3</v>
      </c>
      <c r="D140" s="4">
        <f t="shared" si="22"/>
        <v>1187.2</v>
      </c>
      <c r="E140" s="5">
        <f t="shared" si="15"/>
        <v>1.4450109098929234E-3</v>
      </c>
      <c r="F140" s="4">
        <f t="shared" si="22"/>
        <v>218.56623999999999</v>
      </c>
      <c r="G140" s="5">
        <f t="shared" si="16"/>
        <v>1.3377567469240433E-3</v>
      </c>
      <c r="H140" s="4">
        <f t="shared" si="12"/>
        <v>-67.214956465057213</v>
      </c>
      <c r="I140" s="13">
        <f t="shared" si="13"/>
        <v>18.410229110512127</v>
      </c>
    </row>
    <row r="141" spans="1:9" ht="36" customHeight="1" x14ac:dyDescent="0.2">
      <c r="A141" s="24" t="s">
        <v>46</v>
      </c>
      <c r="B141" s="4">
        <v>666.66448000000003</v>
      </c>
      <c r="C141" s="5">
        <f t="shared" si="14"/>
        <v>5.3256829625341635E-3</v>
      </c>
      <c r="D141" s="4">
        <v>1187.2</v>
      </c>
      <c r="E141" s="5">
        <f t="shared" si="15"/>
        <v>1.4450109098929234E-3</v>
      </c>
      <c r="F141" s="4">
        <v>218.56623999999999</v>
      </c>
      <c r="G141" s="5">
        <f t="shared" si="16"/>
        <v>1.3377567469240433E-3</v>
      </c>
      <c r="H141" s="4">
        <f t="shared" ref="H141:H152" si="23">F141/B141*100-100</f>
        <v>-67.214956465057213</v>
      </c>
      <c r="I141" s="13">
        <f t="shared" ref="I141:I152" si="24">F141/D141*100</f>
        <v>18.410229110512127</v>
      </c>
    </row>
    <row r="142" spans="1:9" ht="48" customHeight="1" x14ac:dyDescent="0.2">
      <c r="A142" s="9" t="s">
        <v>129</v>
      </c>
      <c r="B142" s="4">
        <f>SUM(B143)</f>
        <v>542.65030000000002</v>
      </c>
      <c r="C142" s="5">
        <f t="shared" si="14"/>
        <v>4.3349894047513271E-3</v>
      </c>
      <c r="D142" s="4">
        <f t="shared" ref="D142:F143" si="25">SUM(D143)</f>
        <v>610</v>
      </c>
      <c r="E142" s="5">
        <f t="shared" si="15"/>
        <v>7.424668590251712E-4</v>
      </c>
      <c r="F142" s="4">
        <f t="shared" si="25"/>
        <v>287.59836999999999</v>
      </c>
      <c r="G142" s="5">
        <f t="shared" si="16"/>
        <v>1.7602748707753646E-3</v>
      </c>
      <c r="H142" s="4">
        <f t="shared" si="23"/>
        <v>-47.001158941587249</v>
      </c>
      <c r="I142" s="13">
        <f t="shared" si="24"/>
        <v>47.1472737704918</v>
      </c>
    </row>
    <row r="143" spans="1:9" ht="48" customHeight="1" x14ac:dyDescent="0.2">
      <c r="A143" s="10" t="s">
        <v>130</v>
      </c>
      <c r="B143" s="4">
        <f>SUM(B144)</f>
        <v>542.65030000000002</v>
      </c>
      <c r="C143" s="5">
        <f t="shared" si="14"/>
        <v>4.3349894047513271E-3</v>
      </c>
      <c r="D143" s="4">
        <f t="shared" si="25"/>
        <v>610</v>
      </c>
      <c r="E143" s="5">
        <f t="shared" si="15"/>
        <v>7.424668590251712E-4</v>
      </c>
      <c r="F143" s="4">
        <f t="shared" si="25"/>
        <v>287.59836999999999</v>
      </c>
      <c r="G143" s="5">
        <f t="shared" si="16"/>
        <v>1.7602748707753646E-3</v>
      </c>
      <c r="H143" s="4">
        <f t="shared" si="23"/>
        <v>-47.001158941587249</v>
      </c>
      <c r="I143" s="13">
        <f t="shared" si="24"/>
        <v>47.1472737704918</v>
      </c>
    </row>
    <row r="144" spans="1:9" ht="48" customHeight="1" x14ac:dyDescent="0.2">
      <c r="A144" s="24" t="s">
        <v>110</v>
      </c>
      <c r="B144" s="4">
        <v>542.65030000000002</v>
      </c>
      <c r="C144" s="5">
        <f t="shared" si="14"/>
        <v>4.3349894047513271E-3</v>
      </c>
      <c r="D144" s="4">
        <v>610</v>
      </c>
      <c r="E144" s="5">
        <f t="shared" si="15"/>
        <v>7.424668590251712E-4</v>
      </c>
      <c r="F144" s="4">
        <v>287.59836999999999</v>
      </c>
      <c r="G144" s="5">
        <f t="shared" si="16"/>
        <v>1.7602748707753646E-3</v>
      </c>
      <c r="H144" s="4">
        <f t="shared" si="23"/>
        <v>-47.001158941587249</v>
      </c>
      <c r="I144" s="13">
        <f t="shared" si="24"/>
        <v>47.1472737704918</v>
      </c>
    </row>
    <row r="145" spans="1:9" ht="37.5" customHeight="1" x14ac:dyDescent="0.2">
      <c r="A145" s="9" t="s">
        <v>131</v>
      </c>
      <c r="B145" s="4">
        <f>SUM(B146)</f>
        <v>72.294610000000006</v>
      </c>
      <c r="C145" s="5">
        <f t="shared" si="14"/>
        <v>5.7752915343570123E-4</v>
      </c>
      <c r="D145" s="4">
        <f>SUM(D146)</f>
        <v>431.6</v>
      </c>
      <c r="E145" s="5">
        <f t="shared" si="15"/>
        <v>5.2532573172994084E-4</v>
      </c>
      <c r="F145" s="4">
        <f>SUM(F146)</f>
        <v>71.311089999999993</v>
      </c>
      <c r="G145" s="5">
        <f t="shared" si="16"/>
        <v>4.3646672870433997E-4</v>
      </c>
      <c r="H145" s="4">
        <f t="shared" si="23"/>
        <v>-1.3604333711738832</v>
      </c>
      <c r="I145" s="13">
        <f t="shared" si="24"/>
        <v>16.522495366079699</v>
      </c>
    </row>
    <row r="146" spans="1:9" ht="32.25" customHeight="1" x14ac:dyDescent="0.2">
      <c r="A146" s="10" t="s">
        <v>132</v>
      </c>
      <c r="B146" s="4">
        <f>SUM(B147:B149)</f>
        <v>72.294610000000006</v>
      </c>
      <c r="C146" s="5">
        <f t="shared" si="14"/>
        <v>5.7752915343570123E-4</v>
      </c>
      <c r="D146" s="4">
        <f>SUM(D147:D148)</f>
        <v>431.6</v>
      </c>
      <c r="E146" s="5">
        <f t="shared" si="15"/>
        <v>5.2532573172994084E-4</v>
      </c>
      <c r="F146" s="4">
        <f>SUM(F147:F148)</f>
        <v>71.311089999999993</v>
      </c>
      <c r="G146" s="5">
        <f t="shared" si="16"/>
        <v>4.3646672870433997E-4</v>
      </c>
      <c r="H146" s="4">
        <f t="shared" si="23"/>
        <v>-1.3604333711738832</v>
      </c>
      <c r="I146" s="13">
        <f t="shared" si="24"/>
        <v>16.522495366079699</v>
      </c>
    </row>
    <row r="147" spans="1:9" ht="32.25" customHeight="1" x14ac:dyDescent="0.2">
      <c r="A147" s="24" t="s">
        <v>49</v>
      </c>
      <c r="B147" s="4">
        <v>0</v>
      </c>
      <c r="C147" s="5">
        <f t="shared" si="14"/>
        <v>0</v>
      </c>
      <c r="D147" s="4">
        <v>214.6</v>
      </c>
      <c r="E147" s="5">
        <f t="shared" si="15"/>
        <v>2.6120227532262579E-4</v>
      </c>
      <c r="F147" s="4">
        <v>0</v>
      </c>
      <c r="G147" s="5">
        <f t="shared" si="16"/>
        <v>0</v>
      </c>
      <c r="H147" s="4" t="s">
        <v>84</v>
      </c>
      <c r="I147" s="13">
        <f t="shared" si="24"/>
        <v>0</v>
      </c>
    </row>
    <row r="148" spans="1:9" ht="32.25" customHeight="1" x14ac:dyDescent="0.2">
      <c r="A148" s="24" t="s">
        <v>125</v>
      </c>
      <c r="B148" s="4">
        <v>0</v>
      </c>
      <c r="C148" s="5">
        <f t="shared" si="14"/>
        <v>0</v>
      </c>
      <c r="D148" s="4">
        <v>217</v>
      </c>
      <c r="E148" s="5">
        <f t="shared" si="15"/>
        <v>2.64123456407315E-4</v>
      </c>
      <c r="F148" s="4">
        <v>71.311089999999993</v>
      </c>
      <c r="G148" s="5">
        <f t="shared" si="16"/>
        <v>4.3646672870433997E-4</v>
      </c>
      <c r="H148" s="4" t="s">
        <v>84</v>
      </c>
      <c r="I148" s="13">
        <f t="shared" si="24"/>
        <v>32.862253456221197</v>
      </c>
    </row>
    <row r="149" spans="1:9" ht="51.75" customHeight="1" x14ac:dyDescent="0.2">
      <c r="A149" s="25" t="s">
        <v>110</v>
      </c>
      <c r="B149" s="4">
        <v>72.294610000000006</v>
      </c>
      <c r="C149" s="5">
        <f t="shared" ref="C149" si="26">SUM(B149/$B$153)</f>
        <v>5.7752915343570123E-4</v>
      </c>
      <c r="D149" s="4">
        <v>512.20000000000005</v>
      </c>
      <c r="E149" s="5">
        <f>D149/$D$153</f>
        <v>6.2342872982408645E-4</v>
      </c>
      <c r="F149" s="4">
        <v>156.95943</v>
      </c>
      <c r="G149" s="5">
        <f t="shared" si="16"/>
        <v>9.6068604408371615E-4</v>
      </c>
      <c r="H149" s="4">
        <f t="shared" si="23"/>
        <v>117.11083302060828</v>
      </c>
      <c r="I149" s="13">
        <f t="shared" si="24"/>
        <v>30.644168293635293</v>
      </c>
    </row>
    <row r="150" spans="1:9" ht="51" customHeight="1" x14ac:dyDescent="0.2">
      <c r="A150" s="9" t="s">
        <v>133</v>
      </c>
      <c r="B150" s="4">
        <f>SUM(B151)</f>
        <v>97.713489999999993</v>
      </c>
      <c r="C150" s="5">
        <f>SUM(B150/$B$153)</f>
        <v>7.8058916368658538E-4</v>
      </c>
      <c r="D150" s="4">
        <f t="shared" ref="D150:F151" si="27">SUM(D151)</f>
        <v>209</v>
      </c>
      <c r="E150" s="5">
        <f>D150/$D$153</f>
        <v>2.5438618612501769E-4</v>
      </c>
      <c r="F150" s="4">
        <f t="shared" si="27"/>
        <v>26.561</v>
      </c>
      <c r="G150" s="5">
        <f>F150/$F$153</f>
        <v>1.6256928313837266E-4</v>
      </c>
      <c r="H150" s="4">
        <f t="shared" si="23"/>
        <v>-72.817468703655962</v>
      </c>
      <c r="I150" s="13">
        <f t="shared" si="24"/>
        <v>12.708612440191388</v>
      </c>
    </row>
    <row r="151" spans="1:9" ht="33.75" customHeight="1" x14ac:dyDescent="0.2">
      <c r="A151" s="10" t="s">
        <v>134</v>
      </c>
      <c r="B151" s="4">
        <f>SUM(B152)</f>
        <v>97.713489999999993</v>
      </c>
      <c r="C151" s="5">
        <f>SUM(B151/$B$153)</f>
        <v>7.8058916368658538E-4</v>
      </c>
      <c r="D151" s="4">
        <f t="shared" si="27"/>
        <v>209</v>
      </c>
      <c r="E151" s="5">
        <f>D151/$D$153</f>
        <v>2.5438618612501769E-4</v>
      </c>
      <c r="F151" s="4">
        <f t="shared" si="27"/>
        <v>26.561</v>
      </c>
      <c r="G151" s="5">
        <f>F151/$F$153</f>
        <v>1.6256928313837266E-4</v>
      </c>
      <c r="H151" s="4">
        <f t="shared" si="23"/>
        <v>-72.817468703655962</v>
      </c>
      <c r="I151" s="13">
        <f t="shared" si="24"/>
        <v>12.708612440191388</v>
      </c>
    </row>
    <row r="152" spans="1:9" ht="30.75" customHeight="1" x14ac:dyDescent="0.2">
      <c r="A152" s="24" t="s">
        <v>46</v>
      </c>
      <c r="B152" s="4">
        <v>97.713489999999993</v>
      </c>
      <c r="C152" s="5">
        <f>SUM(B152/$B$153)</f>
        <v>7.8058916368658538E-4</v>
      </c>
      <c r="D152" s="4">
        <v>209</v>
      </c>
      <c r="E152" s="5">
        <f>D152/$D$153</f>
        <v>2.5438618612501769E-4</v>
      </c>
      <c r="F152" s="4">
        <v>26.561</v>
      </c>
      <c r="G152" s="5">
        <f>F152/$F$153</f>
        <v>1.6256928313837266E-4</v>
      </c>
      <c r="H152" s="4">
        <f t="shared" si="23"/>
        <v>-72.817468703655962</v>
      </c>
      <c r="I152" s="13">
        <f t="shared" si="24"/>
        <v>12.708612440191388</v>
      </c>
    </row>
    <row r="153" spans="1:9" ht="15" x14ac:dyDescent="0.2">
      <c r="A153" s="10" t="s">
        <v>82</v>
      </c>
      <c r="B153" s="18">
        <f>SUM(B5+B21+B36+B38+B49+B56+B59+B62+B67+B74+B110+B113+B116+B119+B122+B125+B128+B132+B136+B139+B142+B145+B150)</f>
        <v>125179.15255</v>
      </c>
      <c r="C153" s="18" t="s">
        <v>95</v>
      </c>
      <c r="D153" s="18">
        <f>SUM(D5+D21+D36+D38+D49+D56+D59+D62+D67+D74+D110+D113+D116+D119+D122+D125+D128+D132+D136+D139+D142+D145+D150)</f>
        <v>821585.49245000002</v>
      </c>
      <c r="E153" s="18" t="s">
        <v>95</v>
      </c>
      <c r="F153" s="18">
        <f>SUM(F5+F21+F36+F38+F49+F56+F59+F62+F67+F74+F110+F113+F116+F119+F122+F125+F128+F132+F136+F139+F142+F145+F150)</f>
        <v>163382.64822999993</v>
      </c>
      <c r="G153" s="14" t="s">
        <v>84</v>
      </c>
      <c r="H153" s="4" t="s">
        <v>95</v>
      </c>
      <c r="I153" s="11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2023-05-17T08:53:13Z</dcterms:modified>
</cp:coreProperties>
</file>