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114" i="3" l="1"/>
  <c r="H117" i="3"/>
  <c r="H84" i="3"/>
  <c r="H85" i="3"/>
  <c r="H86" i="3"/>
  <c r="H87" i="3"/>
  <c r="H88" i="3"/>
  <c r="H89" i="3"/>
  <c r="H90" i="3"/>
  <c r="H92" i="3"/>
  <c r="H93" i="3"/>
  <c r="H94" i="3"/>
  <c r="H95" i="3"/>
  <c r="H96" i="3"/>
  <c r="H100" i="3"/>
  <c r="B80" i="3" l="1"/>
  <c r="H12" i="3"/>
  <c r="D9" i="3"/>
  <c r="B9" i="3"/>
  <c r="I117" i="3"/>
  <c r="F80" i="3"/>
  <c r="D80" i="3"/>
  <c r="I109" i="3"/>
  <c r="I94" i="3"/>
  <c r="I93" i="3"/>
  <c r="I91" i="3"/>
  <c r="I43" i="3"/>
  <c r="I45" i="3"/>
  <c r="H43" i="3"/>
  <c r="B44" i="3"/>
  <c r="F44" i="3"/>
  <c r="D44" i="3"/>
  <c r="I31" i="3"/>
  <c r="I44" i="3" l="1"/>
  <c r="I7" i="3"/>
  <c r="I8" i="3"/>
  <c r="I10" i="3"/>
  <c r="I11" i="3"/>
  <c r="I13" i="3"/>
  <c r="I15" i="3"/>
  <c r="I16" i="3"/>
  <c r="I19" i="3"/>
  <c r="I20" i="3"/>
  <c r="I21" i="3"/>
  <c r="I24" i="3"/>
  <c r="I25" i="3"/>
  <c r="I26" i="3"/>
  <c r="I27" i="3"/>
  <c r="I30" i="3"/>
  <c r="I32" i="3"/>
  <c r="I34" i="3"/>
  <c r="I35" i="3"/>
  <c r="I36" i="3"/>
  <c r="I38" i="3"/>
  <c r="I41" i="3"/>
  <c r="I42" i="3"/>
  <c r="I47" i="3"/>
  <c r="I49" i="3"/>
  <c r="I50" i="3"/>
  <c r="I51" i="3"/>
  <c r="I53" i="3"/>
  <c r="I56" i="3"/>
  <c r="I60" i="3"/>
  <c r="I62" i="3"/>
  <c r="I64" i="3"/>
  <c r="I66" i="3"/>
  <c r="I70" i="3"/>
  <c r="I71" i="3"/>
  <c r="I74" i="3"/>
  <c r="I75" i="3"/>
  <c r="I77" i="3"/>
  <c r="I78" i="3"/>
  <c r="I81" i="3"/>
  <c r="I82" i="3"/>
  <c r="I83" i="3"/>
  <c r="I84" i="3"/>
  <c r="I85" i="3"/>
  <c r="I86" i="3"/>
  <c r="I87" i="3"/>
  <c r="I88" i="3"/>
  <c r="I89" i="3"/>
  <c r="I90" i="3"/>
  <c r="I95" i="3"/>
  <c r="I96" i="3"/>
  <c r="I100" i="3"/>
  <c r="I101" i="3"/>
  <c r="I102" i="3"/>
  <c r="I103" i="3"/>
  <c r="I104" i="3"/>
  <c r="I105" i="3"/>
  <c r="I106" i="3"/>
  <c r="I107" i="3"/>
  <c r="I108" i="3"/>
  <c r="I111" i="3"/>
  <c r="I112" i="3"/>
  <c r="I113" i="3"/>
  <c r="I114" i="3"/>
  <c r="I115" i="3"/>
  <c r="I116" i="3"/>
  <c r="I118" i="3"/>
  <c r="I121" i="3"/>
  <c r="H7" i="3"/>
  <c r="H8" i="3"/>
  <c r="H10" i="3"/>
  <c r="H11" i="3"/>
  <c r="H15" i="3"/>
  <c r="H16" i="3"/>
  <c r="H17" i="3"/>
  <c r="H19" i="3"/>
  <c r="H20" i="3"/>
  <c r="H21" i="3"/>
  <c r="H24" i="3"/>
  <c r="H25" i="3"/>
  <c r="H26" i="3"/>
  <c r="H27" i="3"/>
  <c r="H28" i="3"/>
  <c r="H30" i="3"/>
  <c r="H34" i="3"/>
  <c r="H35" i="3"/>
  <c r="H36" i="3"/>
  <c r="H38" i="3"/>
  <c r="H41" i="3"/>
  <c r="H42" i="3"/>
  <c r="H49" i="3"/>
  <c r="H50" i="3"/>
  <c r="H51" i="3"/>
  <c r="H53" i="3"/>
  <c r="H56" i="3"/>
  <c r="H58" i="3"/>
  <c r="H60" i="3"/>
  <c r="H62" i="3"/>
  <c r="H64" i="3"/>
  <c r="H69" i="3"/>
  <c r="H70" i="3"/>
  <c r="H74" i="3"/>
  <c r="H75" i="3"/>
  <c r="H77" i="3"/>
  <c r="H78" i="3"/>
  <c r="H81" i="3"/>
  <c r="H83" i="3"/>
  <c r="H103" i="3"/>
  <c r="H104" i="3"/>
  <c r="H105" i="3"/>
  <c r="H106" i="3"/>
  <c r="H107" i="3"/>
  <c r="H108" i="3"/>
  <c r="H111" i="3"/>
  <c r="H112" i="3"/>
  <c r="H113" i="3"/>
  <c r="H118" i="3"/>
  <c r="H121" i="3"/>
  <c r="F68" i="3"/>
  <c r="D68" i="3"/>
  <c r="B68" i="3"/>
  <c r="H68" i="3" l="1"/>
  <c r="I80" i="3"/>
  <c r="I68" i="3"/>
  <c r="B46" i="3"/>
  <c r="F46" i="3"/>
  <c r="D46" i="3"/>
  <c r="F48" i="3"/>
  <c r="D48" i="3"/>
  <c r="D23" i="3"/>
  <c r="I46" i="3" l="1"/>
  <c r="I48" i="3"/>
  <c r="H80" i="3"/>
  <c r="D57" i="3"/>
  <c r="F57" i="3"/>
  <c r="B57" i="3"/>
  <c r="H57" i="3" l="1"/>
  <c r="F23" i="3"/>
  <c r="B23" i="3"/>
  <c r="H23" i="3" l="1"/>
  <c r="I23" i="3"/>
  <c r="D110" i="3"/>
  <c r="D79" i="3" l="1"/>
  <c r="F29" i="3" l="1"/>
  <c r="H29" i="3" s="1"/>
  <c r="D29" i="3"/>
  <c r="B29" i="3"/>
  <c r="I29" i="3" l="1"/>
  <c r="B120" i="3"/>
  <c r="B119" i="3" s="1"/>
  <c r="F110" i="3"/>
  <c r="B110" i="3"/>
  <c r="F79" i="3" l="1"/>
  <c r="H110" i="3"/>
  <c r="I110" i="3"/>
  <c r="B79" i="3"/>
  <c r="D120" i="3"/>
  <c r="D119" i="3" s="1"/>
  <c r="F120" i="3"/>
  <c r="F63" i="3"/>
  <c r="D63" i="3"/>
  <c r="F40" i="3"/>
  <c r="F39" i="3" s="1"/>
  <c r="I120" i="3" l="1"/>
  <c r="H120" i="3"/>
  <c r="H79" i="3"/>
  <c r="I79" i="3"/>
  <c r="I63" i="3"/>
  <c r="F119" i="3"/>
  <c r="F9" i="3"/>
  <c r="I119" i="3" l="1"/>
  <c r="H119" i="3"/>
  <c r="I9" i="3"/>
  <c r="H9" i="3"/>
  <c r="B63" i="3"/>
  <c r="H63" i="3" s="1"/>
  <c r="F37" i="3"/>
  <c r="D37" i="3"/>
  <c r="B37" i="3"/>
  <c r="H37" i="3" s="1"/>
  <c r="F65" i="3"/>
  <c r="B65" i="3"/>
  <c r="D65" i="3"/>
  <c r="I37" i="3" l="1"/>
  <c r="I65" i="3"/>
  <c r="B76" i="3"/>
  <c r="B73" i="3"/>
  <c r="B67" i="3"/>
  <c r="B61" i="3"/>
  <c r="B59" i="3"/>
  <c r="B55" i="3"/>
  <c r="B52" i="3"/>
  <c r="B48" i="3"/>
  <c r="H48" i="3" s="1"/>
  <c r="B40" i="3"/>
  <c r="B33" i="3"/>
  <c r="B18" i="3"/>
  <c r="B14" i="3"/>
  <c r="F52" i="3"/>
  <c r="F33" i="3"/>
  <c r="F76" i="3"/>
  <c r="F73" i="3"/>
  <c r="F61" i="3"/>
  <c r="F59" i="3"/>
  <c r="F55" i="3"/>
  <c r="F18" i="3"/>
  <c r="F14" i="3"/>
  <c r="H55" i="3" l="1"/>
  <c r="H52" i="3"/>
  <c r="H18" i="3"/>
  <c r="H76" i="3"/>
  <c r="H73" i="3"/>
  <c r="H61" i="3"/>
  <c r="B54" i="3"/>
  <c r="B39" i="3"/>
  <c r="H39" i="3" s="1"/>
  <c r="H40" i="3"/>
  <c r="H33" i="3"/>
  <c r="H14" i="3"/>
  <c r="H59" i="3"/>
  <c r="F54" i="3"/>
  <c r="F67" i="3"/>
  <c r="B22" i="3"/>
  <c r="B72" i="3"/>
  <c r="F72" i="3"/>
  <c r="D76" i="3"/>
  <c r="I76" i="3" s="1"/>
  <c r="D73" i="3"/>
  <c r="I73" i="3" s="1"/>
  <c r="D61" i="3"/>
  <c r="D59" i="3"/>
  <c r="I59" i="3" s="1"/>
  <c r="D55" i="3"/>
  <c r="I55" i="3" s="1"/>
  <c r="D52" i="3"/>
  <c r="I52" i="3" s="1"/>
  <c r="D40" i="3"/>
  <c r="D39" i="3" s="1"/>
  <c r="D33" i="3"/>
  <c r="I33" i="3" s="1"/>
  <c r="D18" i="3"/>
  <c r="I18" i="3" s="1"/>
  <c r="D14" i="3"/>
  <c r="I14" i="3" s="1"/>
  <c r="H72" i="3" l="1"/>
  <c r="H67" i="3"/>
  <c r="D54" i="3"/>
  <c r="I61" i="3"/>
  <c r="I54" i="3"/>
  <c r="H54" i="3"/>
  <c r="I40" i="3"/>
  <c r="I39" i="3"/>
  <c r="D67" i="3"/>
  <c r="I67" i="3" s="1"/>
  <c r="F22" i="3"/>
  <c r="H22" i="3" s="1"/>
  <c r="D22" i="3"/>
  <c r="D72" i="3"/>
  <c r="I72" i="3" s="1"/>
  <c r="F6" i="3"/>
  <c r="D6" i="3"/>
  <c r="B6" i="3"/>
  <c r="I22" i="3" l="1"/>
  <c r="H6" i="3"/>
  <c r="I6" i="3"/>
  <c r="F5" i="3"/>
  <c r="D5" i="3"/>
  <c r="B5" i="3"/>
  <c r="I5" i="3" l="1"/>
  <c r="F122" i="3"/>
  <c r="D122" i="3"/>
  <c r="H5" i="3"/>
  <c r="B122" i="3"/>
  <c r="G12" i="3" l="1"/>
  <c r="G92" i="3"/>
  <c r="E12" i="3"/>
  <c r="E92" i="3"/>
  <c r="C91" i="3"/>
  <c r="C95" i="3"/>
  <c r="C92" i="3"/>
  <c r="C96" i="3"/>
  <c r="C98" i="3"/>
  <c r="C93" i="3"/>
  <c r="C97" i="3"/>
  <c r="C90" i="3"/>
  <c r="C94" i="3"/>
  <c r="C117" i="3"/>
  <c r="C12" i="3"/>
  <c r="C11" i="3"/>
  <c r="G109" i="3"/>
  <c r="G117" i="3"/>
  <c r="E109" i="3"/>
  <c r="E117" i="3"/>
  <c r="G94" i="3"/>
  <c r="G98" i="3"/>
  <c r="E94" i="3"/>
  <c r="E98" i="3"/>
  <c r="G91" i="3"/>
  <c r="G93" i="3"/>
  <c r="E91" i="3"/>
  <c r="E93" i="3"/>
  <c r="C43" i="3"/>
  <c r="C44" i="3"/>
  <c r="C45" i="3"/>
  <c r="C31" i="3"/>
  <c r="C8" i="3"/>
  <c r="C13" i="3"/>
  <c r="C17" i="3"/>
  <c r="C21" i="3"/>
  <c r="C25" i="3"/>
  <c r="C29" i="3"/>
  <c r="C34" i="3"/>
  <c r="C38" i="3"/>
  <c r="C42" i="3"/>
  <c r="C49" i="3"/>
  <c r="C53" i="3"/>
  <c r="C57" i="3"/>
  <c r="C61" i="3"/>
  <c r="C65" i="3"/>
  <c r="C69" i="3"/>
  <c r="C73" i="3"/>
  <c r="C77" i="3"/>
  <c r="C81" i="3"/>
  <c r="C85" i="3"/>
  <c r="C89" i="3"/>
  <c r="C102" i="3"/>
  <c r="C106" i="3"/>
  <c r="C111" i="3"/>
  <c r="C115" i="3"/>
  <c r="C120" i="3"/>
  <c r="C16" i="3"/>
  <c r="C33" i="3"/>
  <c r="C52" i="3"/>
  <c r="C72" i="3"/>
  <c r="C84" i="3"/>
  <c r="C105" i="3"/>
  <c r="C9" i="3"/>
  <c r="C14" i="3"/>
  <c r="C18" i="3"/>
  <c r="C22" i="3"/>
  <c r="C26" i="3"/>
  <c r="C30" i="3"/>
  <c r="C35" i="3"/>
  <c r="C39" i="3"/>
  <c r="C46" i="3"/>
  <c r="C50" i="3"/>
  <c r="C54" i="3"/>
  <c r="C58" i="3"/>
  <c r="C62" i="3"/>
  <c r="C66" i="3"/>
  <c r="C70" i="3"/>
  <c r="C74" i="3"/>
  <c r="C78" i="3"/>
  <c r="C82" i="3"/>
  <c r="C86" i="3"/>
  <c r="C99" i="3"/>
  <c r="C103" i="3"/>
  <c r="C107" i="3"/>
  <c r="C112" i="3"/>
  <c r="C116" i="3"/>
  <c r="C121" i="3"/>
  <c r="C24" i="3"/>
  <c r="C41" i="3"/>
  <c r="C56" i="3"/>
  <c r="C68" i="3"/>
  <c r="C80" i="3"/>
  <c r="C88" i="3"/>
  <c r="C110" i="3"/>
  <c r="C119" i="3"/>
  <c r="C6" i="3"/>
  <c r="C10" i="3"/>
  <c r="C15" i="3"/>
  <c r="C19" i="3"/>
  <c r="C23" i="3"/>
  <c r="C27" i="3"/>
  <c r="C32" i="3"/>
  <c r="C36" i="3"/>
  <c r="C40" i="3"/>
  <c r="C47" i="3"/>
  <c r="C51" i="3"/>
  <c r="C55" i="3"/>
  <c r="C59" i="3"/>
  <c r="C63" i="3"/>
  <c r="C67" i="3"/>
  <c r="C71" i="3"/>
  <c r="C75" i="3"/>
  <c r="C79" i="3"/>
  <c r="C83" i="3"/>
  <c r="C87" i="3"/>
  <c r="C100" i="3"/>
  <c r="C104" i="3"/>
  <c r="C108" i="3"/>
  <c r="C113" i="3"/>
  <c r="C118" i="3"/>
  <c r="C7" i="3"/>
  <c r="C20" i="3"/>
  <c r="C28" i="3"/>
  <c r="C37" i="3"/>
  <c r="C48" i="3"/>
  <c r="C60" i="3"/>
  <c r="C64" i="3"/>
  <c r="C76" i="3"/>
  <c r="C101" i="3"/>
  <c r="C114" i="3"/>
  <c r="G31" i="3"/>
  <c r="G44" i="3"/>
  <c r="G45" i="3"/>
  <c r="G43" i="3"/>
  <c r="E31" i="3"/>
  <c r="E45" i="3"/>
  <c r="E44" i="3"/>
  <c r="G7" i="3"/>
  <c r="G11" i="3"/>
  <c r="G16" i="3"/>
  <c r="G20" i="3"/>
  <c r="G24" i="3"/>
  <c r="G28" i="3"/>
  <c r="G33" i="3"/>
  <c r="G37" i="3"/>
  <c r="G41" i="3"/>
  <c r="G47" i="3"/>
  <c r="G51" i="3"/>
  <c r="G55" i="3"/>
  <c r="G59" i="3"/>
  <c r="G63" i="3"/>
  <c r="G67" i="3"/>
  <c r="G71" i="3"/>
  <c r="G75" i="3"/>
  <c r="G79" i="3"/>
  <c r="G83" i="3"/>
  <c r="G87" i="3"/>
  <c r="G95" i="3"/>
  <c r="G100" i="3"/>
  <c r="G104" i="3"/>
  <c r="G108" i="3"/>
  <c r="G8" i="3"/>
  <c r="G13" i="3"/>
  <c r="G17" i="3"/>
  <c r="G21" i="3"/>
  <c r="G25" i="3"/>
  <c r="G29" i="3"/>
  <c r="G34" i="3"/>
  <c r="G38" i="3"/>
  <c r="G42" i="3"/>
  <c r="G48" i="3"/>
  <c r="G52" i="3"/>
  <c r="G56" i="3"/>
  <c r="G60" i="3"/>
  <c r="G64" i="3"/>
  <c r="G68" i="3"/>
  <c r="G72" i="3"/>
  <c r="G76" i="3"/>
  <c r="G80" i="3"/>
  <c r="G84" i="3"/>
  <c r="G88" i="3"/>
  <c r="G96" i="3"/>
  <c r="G101" i="3"/>
  <c r="G105" i="3"/>
  <c r="G110" i="3"/>
  <c r="G114" i="3"/>
  <c r="G119" i="3"/>
  <c r="G9" i="3"/>
  <c r="G18" i="3"/>
  <c r="G22" i="3"/>
  <c r="G26" i="3"/>
  <c r="G30" i="3"/>
  <c r="G35" i="3"/>
  <c r="G39" i="3"/>
  <c r="G53" i="3"/>
  <c r="G57" i="3"/>
  <c r="G65" i="3"/>
  <c r="G69" i="3"/>
  <c r="G77" i="3"/>
  <c r="G85" i="3"/>
  <c r="G89" i="3"/>
  <c r="G102" i="3"/>
  <c r="G111" i="3"/>
  <c r="G115" i="3"/>
  <c r="G86" i="3"/>
  <c r="G107" i="3"/>
  <c r="G118" i="3"/>
  <c r="G14" i="3"/>
  <c r="G49" i="3"/>
  <c r="G61" i="3"/>
  <c r="G73" i="3"/>
  <c r="G81" i="3"/>
  <c r="G97" i="3"/>
  <c r="G106" i="3"/>
  <c r="G120" i="3"/>
  <c r="G112" i="3"/>
  <c r="G113" i="3"/>
  <c r="G10" i="3"/>
  <c r="G15" i="3"/>
  <c r="G19" i="3"/>
  <c r="G23" i="3"/>
  <c r="G27" i="3"/>
  <c r="G32" i="3"/>
  <c r="G36" i="3"/>
  <c r="G40" i="3"/>
  <c r="G46" i="3"/>
  <c r="G50" i="3"/>
  <c r="G54" i="3"/>
  <c r="G58" i="3"/>
  <c r="G62" i="3"/>
  <c r="G66" i="3"/>
  <c r="G70" i="3"/>
  <c r="G74" i="3"/>
  <c r="G78" i="3"/>
  <c r="G82" i="3"/>
  <c r="G90" i="3"/>
  <c r="G99" i="3"/>
  <c r="G103" i="3"/>
  <c r="G116" i="3"/>
  <c r="G121" i="3"/>
  <c r="G6" i="3"/>
  <c r="E9" i="3"/>
  <c r="E14" i="3"/>
  <c r="E18" i="3"/>
  <c r="E22" i="3"/>
  <c r="E26" i="3"/>
  <c r="E35" i="3"/>
  <c r="E39" i="3"/>
  <c r="E43" i="3"/>
  <c r="E53" i="3"/>
  <c r="E61" i="3"/>
  <c r="E69" i="3"/>
  <c r="E77" i="3"/>
  <c r="E85" i="3"/>
  <c r="E97" i="3"/>
  <c r="E102" i="3"/>
  <c r="E10" i="3"/>
  <c r="E27" i="3"/>
  <c r="E40" i="3"/>
  <c r="E58" i="3"/>
  <c r="E74" i="3"/>
  <c r="E90" i="3"/>
  <c r="E116" i="3"/>
  <c r="E19" i="3"/>
  <c r="E46" i="3"/>
  <c r="E66" i="3"/>
  <c r="E86" i="3"/>
  <c r="E112" i="3"/>
  <c r="E7" i="3"/>
  <c r="E11" i="3"/>
  <c r="E16" i="3"/>
  <c r="E20" i="3"/>
  <c r="E24" i="3"/>
  <c r="E28" i="3"/>
  <c r="E33" i="3"/>
  <c r="E37" i="3"/>
  <c r="E41" i="3"/>
  <c r="E47" i="3"/>
  <c r="E51" i="3"/>
  <c r="E55" i="3"/>
  <c r="E59" i="3"/>
  <c r="E63" i="3"/>
  <c r="E67" i="3"/>
  <c r="E71" i="3"/>
  <c r="E75" i="3"/>
  <c r="E79" i="3"/>
  <c r="E83" i="3"/>
  <c r="E87" i="3"/>
  <c r="E95" i="3"/>
  <c r="E100" i="3"/>
  <c r="E104" i="3"/>
  <c r="E108" i="3"/>
  <c r="E113" i="3"/>
  <c r="E118" i="3"/>
  <c r="E81" i="3"/>
  <c r="E111" i="3"/>
  <c r="E15" i="3"/>
  <c r="E32" i="3"/>
  <c r="E50" i="3"/>
  <c r="E62" i="3"/>
  <c r="E78" i="3"/>
  <c r="E99" i="3"/>
  <c r="E107" i="3"/>
  <c r="E8" i="3"/>
  <c r="E13" i="3"/>
  <c r="E17" i="3"/>
  <c r="E21" i="3"/>
  <c r="E25" i="3"/>
  <c r="E29" i="3"/>
  <c r="E34" i="3"/>
  <c r="E38" i="3"/>
  <c r="E42" i="3"/>
  <c r="E48" i="3"/>
  <c r="E52" i="3"/>
  <c r="E56" i="3"/>
  <c r="E60" i="3"/>
  <c r="E64" i="3"/>
  <c r="E68" i="3"/>
  <c r="E72" i="3"/>
  <c r="E76" i="3"/>
  <c r="E80" i="3"/>
  <c r="E84" i="3"/>
  <c r="E88" i="3"/>
  <c r="E96" i="3"/>
  <c r="E101" i="3"/>
  <c r="E105" i="3"/>
  <c r="E110" i="3"/>
  <c r="E114" i="3"/>
  <c r="E119" i="3"/>
  <c r="E30" i="3"/>
  <c r="E49" i="3"/>
  <c r="E57" i="3"/>
  <c r="E65" i="3"/>
  <c r="E73" i="3"/>
  <c r="E89" i="3"/>
  <c r="E106" i="3"/>
  <c r="E115" i="3"/>
  <c r="E120" i="3"/>
  <c r="E23" i="3"/>
  <c r="E36" i="3"/>
  <c r="E54" i="3"/>
  <c r="E70" i="3"/>
  <c r="E82" i="3"/>
  <c r="E103" i="3"/>
  <c r="E121" i="3"/>
  <c r="E6" i="3"/>
  <c r="C5" i="3"/>
  <c r="E5" i="3"/>
  <c r="I122" i="3"/>
  <c r="G5" i="3"/>
</calcChain>
</file>

<file path=xl/sharedStrings.xml><?xml version="1.0" encoding="utf-8"?>
<sst xmlns="http://schemas.openxmlformats.org/spreadsheetml/2006/main" count="162" uniqueCount="121">
  <si>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</si>
  <si>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</si>
  <si>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</si>
  <si>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</si>
  <si>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</si>
  <si>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</si>
  <si>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</si>
  <si>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</si>
  <si>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</si>
  <si>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</si>
  <si>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</si>
  <si>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</si>
  <si>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</si>
  <si>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</si>
  <si>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</si>
  <si>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</si>
  <si>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</si>
  <si>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</si>
  <si>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</si>
  <si>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</si>
  <si>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</si>
  <si>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</si>
  <si>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</si>
  <si>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</si>
  <si>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</si>
  <si>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</si>
  <si>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</si>
  <si>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</si>
  <si>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</si>
  <si>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</si>
  <si>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</si>
  <si>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</si>
  <si>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</si>
  <si>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</si>
  <si>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</si>
  <si>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</si>
  <si>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</si>
  <si>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</si>
  <si>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</si>
  <si>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</si>
  <si>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</si>
  <si>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</si>
  <si>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</si>
  <si>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</si>
  <si>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</si>
  <si>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</si>
  <si>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</si>
  <si>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</si>
  <si>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</si>
  <si>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</si>
  <si>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</si>
  <si>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</si>
  <si>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</si>
  <si>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</si>
  <si>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</si>
  <si>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</si>
  <si>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</si>
  <si>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</si>
  <si>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</si>
  <si>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</si>
  <si>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</si>
  <si>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</si>
  <si>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</si>
  <si>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</si>
  <si>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</si>
  <si>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</si>
  <si>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</si>
  <si>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</si>
  <si>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</si>
  <si>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</si>
  <si>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</si>
  <si>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</si>
  <si>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</si>
  <si>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</si>
  <si>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</si>
  <si>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</si>
  <si>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</si>
  <si>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</si>
  <si>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</si>
  <si>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</si>
  <si>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</si>
  <si>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</si>
  <si>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</si>
  <si>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</si>
  <si>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</si>
  <si>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</si>
  <si>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</si>
  <si>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</si>
  <si>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</si>
  <si>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</si>
  <si>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</si>
  <si>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</si>
  <si>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</si>
  <si>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</si>
  <si>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</si>
  <si>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</si>
  <si>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</si>
  <si>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</si>
  <si>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(Расходы на выплаты персоналу государственных (муниципальных) органов)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</si>
  <si>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</si>
  <si>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</si>
  <si>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</si>
  <si>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Основное мероприятие "Обеспечение и реализация мероприятий по жилищному хозяйству"</t>
  </si>
  <si>
    <t>Реализация мероприятий на поддержку развития территориального общественного самоуправления</t>
  </si>
  <si>
    <t>Иной межбюджетный трансферт из бюджетов поселений на решение вопросов местного значения</t>
  </si>
  <si>
    <t>8.1.Муниципальная программа "Обеспечение жильем и повышение качества жилищно-коммунальных услуг на территории Кемского района"</t>
  </si>
  <si>
    <t>Информация о расходах бюджета Кемского муниципального района по муниципальным программам и непрограмным направлениям деятельности за 3 квартал 2023 года</t>
  </si>
  <si>
    <t>Факт на 01.10.2022 отчетный год</t>
  </si>
  <si>
    <t>План на 2023 год по состоянию на 01.10.2023 (текущий ) год</t>
  </si>
  <si>
    <t>Факт на 01.10.2023 (текущий) год</t>
  </si>
  <si>
    <t xml:space="preserve">Основное мероприятие «Реализации дополнительного образования по общеразвивающей программе» </t>
  </si>
  <si>
    <t>4.3. Подпрограмма «Профилактика правонарушений»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</si>
  <si>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</si>
  <si>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4.2.Подпрограмма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</si>
  <si>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4.3.Подпрограмма "Профилактика немедицинского потребления наркотиков"</t>
  </si>
  <si>
    <t>Реализация мероприятий в рамках иного межбюджетного трансферта на стимулирование органов местного самоуправления за достижение прироста поступлений отдельных налоговых доходов, собираемых на территории муниципальных районов и зачисляемых в консолидированный бюджет Республики Карелия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</si>
  <si>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</t>
  </si>
  <si>
    <t>Иной межбюджетный трансферт, в целях софинансирования расходных обязательств поселений</t>
  </si>
  <si>
    <t>Реализация мероприятий из резервного фонда Правительства Республики Карелия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</si>
  <si>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</si>
  <si>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Реализация мероприятий в рамках иного межбюджетного трансферта на поддержку развития практик инициативного бюджетирования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</si>
</sst>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workbookViewId="0">
      <selection activeCell="K10" sqref="K10"/>
    </sheetView>
  </sheetViews>
  <sheetFormatPr defaultRowHeight="12.75" x14ac:dyDescent="0.2"/>
  <cols>
    <col min="1" max="1" width="54.85546875" style="15" customWidth="1"/>
    <col min="2" max="2" width="17.85546875" style="16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2" t="s">
        <v>106</v>
      </c>
      <c r="B1" s="22"/>
      <c r="C1" s="22"/>
      <c r="D1" s="22"/>
      <c r="E1" s="22"/>
      <c r="F1" s="22"/>
      <c r="G1" s="22"/>
      <c r="H1" s="22"/>
      <c r="I1" s="22"/>
    </row>
    <row r="2" spans="1:11" ht="27" customHeight="1" x14ac:dyDescent="0.25">
      <c r="A2" s="8"/>
      <c r="B2" s="9"/>
      <c r="C2" s="1"/>
      <c r="D2" s="1"/>
      <c r="E2" s="1"/>
      <c r="F2" s="1"/>
      <c r="G2" s="1"/>
      <c r="H2" s="1"/>
      <c r="I2" s="10" t="s">
        <v>2</v>
      </c>
    </row>
    <row r="3" spans="1:11" ht="80.25" customHeight="1" x14ac:dyDescent="0.2">
      <c r="A3" s="2" t="s">
        <v>0</v>
      </c>
      <c r="B3" s="11" t="s">
        <v>107</v>
      </c>
      <c r="C3" s="2" t="s">
        <v>3</v>
      </c>
      <c r="D3" s="2" t="s">
        <v>108</v>
      </c>
      <c r="E3" s="2" t="s">
        <v>4</v>
      </c>
      <c r="F3" s="2" t="s">
        <v>109</v>
      </c>
      <c r="G3" s="2" t="s">
        <v>4</v>
      </c>
      <c r="H3" s="2" t="s">
        <v>1</v>
      </c>
      <c r="I3" s="2" t="s">
        <v>5</v>
      </c>
      <c r="J3" s="20"/>
      <c r="K3" s="21"/>
    </row>
    <row r="4" spans="1:11" ht="15" x14ac:dyDescent="0.25">
      <c r="A4" s="2">
        <v>1</v>
      </c>
      <c r="B4" s="12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23" t="s">
        <v>6</v>
      </c>
      <c r="B5" s="4">
        <f>SUM(B6+B9+B14+B18+B21)</f>
        <v>322135.57337999996</v>
      </c>
      <c r="C5" s="5">
        <f>B24/$B$122</f>
        <v>9.5269786778368996E-3</v>
      </c>
      <c r="D5" s="4">
        <f>SUM(D6+D9+D14+D18+D21)</f>
        <v>511875.27999999997</v>
      </c>
      <c r="E5" s="5">
        <f>D5/$D$122</f>
        <v>0.66366451245617664</v>
      </c>
      <c r="F5" s="4">
        <f>SUM(F6+F9+F14+F18+F21)</f>
        <v>359313.13976999995</v>
      </c>
      <c r="G5" s="5">
        <f>F5/$F$122</f>
        <v>0.68161299615527882</v>
      </c>
      <c r="H5" s="4">
        <f>F5/B5*100-100</f>
        <v>11.540968915638601</v>
      </c>
      <c r="I5" s="17">
        <f>F5/D5*100</f>
        <v>70.195446783443032</v>
      </c>
    </row>
    <row r="6" spans="1:11" ht="38.25" customHeight="1" x14ac:dyDescent="0.2">
      <c r="A6" s="13" t="s">
        <v>7</v>
      </c>
      <c r="B6" s="4">
        <f>B7+B8</f>
        <v>79010.173809999993</v>
      </c>
      <c r="C6" s="5">
        <f>B25/$B$122</f>
        <v>2.6043728356302379E-2</v>
      </c>
      <c r="D6" s="4">
        <f>D7+D8</f>
        <v>129408.78</v>
      </c>
      <c r="E6" s="5">
        <f>D6/$D$122</f>
        <v>0.16778308748617166</v>
      </c>
      <c r="F6" s="4">
        <f>F7+F8</f>
        <v>87464.592999999993</v>
      </c>
      <c r="G6" s="5">
        <f>F6/$F$122</f>
        <v>0.16591935193462026</v>
      </c>
      <c r="H6" s="4">
        <f t="shared" ref="H6:H73" si="0">F6/B6*100-100</f>
        <v>10.700418417419002</v>
      </c>
      <c r="I6" s="17">
        <f t="shared" ref="I6:I73" si="1">F6/D6*100</f>
        <v>67.587835230345263</v>
      </c>
    </row>
    <row r="7" spans="1:11" ht="45" x14ac:dyDescent="0.2">
      <c r="A7" s="7" t="s">
        <v>9</v>
      </c>
      <c r="B7" s="4">
        <v>79010.173809999993</v>
      </c>
      <c r="C7" s="5">
        <f>B26/$B$122</f>
        <v>4.3604303808148217E-3</v>
      </c>
      <c r="D7" s="4">
        <v>129408.78</v>
      </c>
      <c r="E7" s="5">
        <f>D7/$D$122</f>
        <v>0.16778308748617166</v>
      </c>
      <c r="F7" s="4">
        <v>87464.592999999993</v>
      </c>
      <c r="G7" s="5">
        <f>F7/$F$122</f>
        <v>0.16591935193462026</v>
      </c>
      <c r="H7" s="4">
        <f t="shared" si="0"/>
        <v>10.700418417419002</v>
      </c>
      <c r="I7" s="17">
        <f t="shared" si="1"/>
        <v>67.587835230345263</v>
      </c>
    </row>
    <row r="8" spans="1:11" ht="30" hidden="1" x14ac:dyDescent="0.2">
      <c r="A8" s="7" t="s">
        <v>10</v>
      </c>
      <c r="B8" s="4">
        <v>0</v>
      </c>
      <c r="C8" s="5">
        <f>B27/$B$122</f>
        <v>0</v>
      </c>
      <c r="D8" s="4">
        <v>0</v>
      </c>
      <c r="E8" s="5">
        <f>D8/$D$122</f>
        <v>0</v>
      </c>
      <c r="F8" s="4">
        <v>0</v>
      </c>
      <c r="G8" s="5">
        <f>F8/$F$122</f>
        <v>0</v>
      </c>
      <c r="H8" s="4" t="e">
        <f t="shared" si="0"/>
        <v>#DIV/0!</v>
      </c>
      <c r="I8" s="17" t="e">
        <f t="shared" si="1"/>
        <v>#DIV/0!</v>
      </c>
    </row>
    <row r="9" spans="1:11" ht="30" x14ac:dyDescent="0.2">
      <c r="A9" s="13" t="s">
        <v>8</v>
      </c>
      <c r="B9" s="4">
        <f>SUM(B10:B13)</f>
        <v>210522.98683000001</v>
      </c>
      <c r="C9" s="5">
        <f>B28/$B$122</f>
        <v>3.7417352417597862E-3</v>
      </c>
      <c r="D9" s="4">
        <f>SUM(D10:D13)</f>
        <v>334367.60000000003</v>
      </c>
      <c r="E9" s="5">
        <f>D9/$D$122</f>
        <v>0.43351948981623395</v>
      </c>
      <c r="F9" s="4">
        <f>SUM(F10:F13)</f>
        <v>237617.37065</v>
      </c>
      <c r="G9" s="5">
        <f>F9/$F$122</f>
        <v>0.45075748705143415</v>
      </c>
      <c r="H9" s="4">
        <f t="shared" si="0"/>
        <v>12.870035822681473</v>
      </c>
      <c r="I9" s="17">
        <f t="shared" si="1"/>
        <v>71.064711607823241</v>
      </c>
    </row>
    <row r="10" spans="1:11" ht="45" x14ac:dyDescent="0.2">
      <c r="A10" s="7" t="s">
        <v>11</v>
      </c>
      <c r="B10" s="4">
        <v>208963.36983000001</v>
      </c>
      <c r="C10" s="5">
        <f>B29/$B$122</f>
        <v>2.355637668797356E-2</v>
      </c>
      <c r="D10" s="4">
        <v>332460.2</v>
      </c>
      <c r="E10" s="5">
        <f>D10/$D$122</f>
        <v>0.43104647785312661</v>
      </c>
      <c r="F10" s="4">
        <v>236698.90922</v>
      </c>
      <c r="G10" s="5">
        <f>F10/$F$122</f>
        <v>0.44901517602001434</v>
      </c>
      <c r="H10" s="4">
        <f t="shared" si="0"/>
        <v>13.272919274111985</v>
      </c>
      <c r="I10" s="17">
        <f t="shared" si="1"/>
        <v>71.196163997976285</v>
      </c>
    </row>
    <row r="11" spans="1:11" ht="39" hidden="1" customHeight="1" x14ac:dyDescent="0.2">
      <c r="A11" s="7" t="s">
        <v>12</v>
      </c>
      <c r="B11" s="4">
        <v>0</v>
      </c>
      <c r="C11" s="5">
        <f>B30/$B$122</f>
        <v>2.355637668797356E-2</v>
      </c>
      <c r="D11" s="4">
        <v>0</v>
      </c>
      <c r="E11" s="5">
        <f>D11/$D$122</f>
        <v>0</v>
      </c>
      <c r="F11" s="4">
        <v>0</v>
      </c>
      <c r="G11" s="5">
        <f>F11/$F$122</f>
        <v>0</v>
      </c>
      <c r="H11" s="4" t="e">
        <f t="shared" si="0"/>
        <v>#DIV/0!</v>
      </c>
      <c r="I11" s="17" t="e">
        <f t="shared" si="1"/>
        <v>#DIV/0!</v>
      </c>
    </row>
    <row r="12" spans="1:11" ht="74.25" customHeight="1" x14ac:dyDescent="0.2">
      <c r="A12" s="7" t="s">
        <v>13</v>
      </c>
      <c r="B12" s="4">
        <v>1005</v>
      </c>
      <c r="C12" s="5">
        <f>B31/$B$122</f>
        <v>0</v>
      </c>
      <c r="D12" s="4">
        <v>0</v>
      </c>
      <c r="E12" s="5">
        <f>D12/$D$122</f>
        <v>0</v>
      </c>
      <c r="F12" s="4">
        <v>0</v>
      </c>
      <c r="G12" s="5">
        <f>F12/$F$122</f>
        <v>0</v>
      </c>
      <c r="H12" s="4">
        <f t="shared" si="0"/>
        <v>-100</v>
      </c>
      <c r="I12" s="17" t="s">
        <v>82</v>
      </c>
    </row>
    <row r="13" spans="1:11" ht="80.25" customHeight="1" x14ac:dyDescent="0.2">
      <c r="A13" s="7" t="s">
        <v>96</v>
      </c>
      <c r="B13" s="4">
        <v>554.61699999999996</v>
      </c>
      <c r="C13" s="5">
        <f>B32/$B$122</f>
        <v>0</v>
      </c>
      <c r="D13" s="4">
        <v>1907.4</v>
      </c>
      <c r="E13" s="5">
        <f>D13/$D$122</f>
        <v>2.4730119631073246E-3</v>
      </c>
      <c r="F13" s="4">
        <v>918.46142999999995</v>
      </c>
      <c r="G13" s="5">
        <f>F13/$F$122</f>
        <v>1.742311031419818E-3</v>
      </c>
      <c r="H13" s="4" t="s">
        <v>82</v>
      </c>
      <c r="I13" s="17">
        <f t="shared" si="1"/>
        <v>48.152533815665301</v>
      </c>
    </row>
    <row r="14" spans="1:11" ht="30" x14ac:dyDescent="0.2">
      <c r="A14" s="13" t="s">
        <v>14</v>
      </c>
      <c r="B14" s="4">
        <f>SUM(B15:B17)</f>
        <v>13099.358789999998</v>
      </c>
      <c r="C14" s="5">
        <f>B33/$B$122</f>
        <v>2.7449657249028193E-2</v>
      </c>
      <c r="D14" s="4">
        <f>SUM(D15:D17)</f>
        <v>20139.3</v>
      </c>
      <c r="E14" s="5">
        <f>D14/$D$122</f>
        <v>2.6111318983227081E-2</v>
      </c>
      <c r="F14" s="4">
        <f>SUM(F15:F17)</f>
        <v>15234.02319</v>
      </c>
      <c r="G14" s="5">
        <f>F14/$F$122</f>
        <v>2.8898771129498957E-2</v>
      </c>
      <c r="H14" s="4">
        <f t="shared" si="0"/>
        <v>16.295945734607997</v>
      </c>
      <c r="I14" s="17">
        <f t="shared" si="1"/>
        <v>75.643260639644865</v>
      </c>
    </row>
    <row r="15" spans="1:11" ht="32.25" customHeight="1" x14ac:dyDescent="0.2">
      <c r="A15" s="7" t="s">
        <v>15</v>
      </c>
      <c r="B15" s="4">
        <v>10676.957039999999</v>
      </c>
      <c r="C15" s="5">
        <f>B34/$B$122</f>
        <v>1.9670569462318318E-2</v>
      </c>
      <c r="D15" s="4">
        <v>20139.3</v>
      </c>
      <c r="E15" s="5">
        <f>D15/$D$122</f>
        <v>2.6111318983227081E-2</v>
      </c>
      <c r="F15" s="4">
        <v>15234.02319</v>
      </c>
      <c r="G15" s="5">
        <f>F15/$F$122</f>
        <v>2.8898771129498957E-2</v>
      </c>
      <c r="H15" s="4">
        <f t="shared" si="0"/>
        <v>42.681319526972658</v>
      </c>
      <c r="I15" s="17">
        <f t="shared" si="1"/>
        <v>75.643260639644865</v>
      </c>
    </row>
    <row r="16" spans="1:11" ht="37.5" hidden="1" customHeight="1" x14ac:dyDescent="0.2">
      <c r="A16" s="7" t="s">
        <v>16</v>
      </c>
      <c r="B16" s="4">
        <v>0</v>
      </c>
      <c r="C16" s="5">
        <f>B35/$B$122</f>
        <v>7.7790877867098748E-3</v>
      </c>
      <c r="D16" s="4">
        <v>0</v>
      </c>
      <c r="E16" s="5">
        <f>D16/$D$122</f>
        <v>0</v>
      </c>
      <c r="F16" s="4">
        <v>0</v>
      </c>
      <c r="G16" s="5">
        <f>F16/$F$122</f>
        <v>0</v>
      </c>
      <c r="H16" s="4" t="e">
        <f t="shared" si="0"/>
        <v>#DIV/0!</v>
      </c>
      <c r="I16" s="17" t="e">
        <f t="shared" si="1"/>
        <v>#DIV/0!</v>
      </c>
    </row>
    <row r="17" spans="1:9" ht="77.25" customHeight="1" x14ac:dyDescent="0.2">
      <c r="A17" s="7" t="s">
        <v>13</v>
      </c>
      <c r="B17" s="4">
        <v>2422.40175</v>
      </c>
      <c r="C17" s="5">
        <f>B36/$B$122</f>
        <v>1.291015638256466E-2</v>
      </c>
      <c r="D17" s="4">
        <v>0</v>
      </c>
      <c r="E17" s="5">
        <f>D17/$D$122</f>
        <v>0</v>
      </c>
      <c r="F17" s="4">
        <v>0</v>
      </c>
      <c r="G17" s="5">
        <f>F17/$F$122</f>
        <v>0</v>
      </c>
      <c r="H17" s="4">
        <f t="shared" si="0"/>
        <v>-100</v>
      </c>
      <c r="I17" s="17" t="s">
        <v>82</v>
      </c>
    </row>
    <row r="18" spans="1:9" ht="30" customHeight="1" x14ac:dyDescent="0.2">
      <c r="A18" s="13" t="s">
        <v>17</v>
      </c>
      <c r="B18" s="4">
        <f>SUM(B19:B20)</f>
        <v>10</v>
      </c>
      <c r="C18" s="5">
        <f>B37/$B$122</f>
        <v>1.2122380300085127E-4</v>
      </c>
      <c r="D18" s="4">
        <f>SUM(D19:D20)</f>
        <v>90</v>
      </c>
      <c r="E18" s="5">
        <f>D18/$D$122</f>
        <v>1.1668820209691684E-4</v>
      </c>
      <c r="F18" s="4">
        <f>SUM(F19:F20)</f>
        <v>85.516000000000005</v>
      </c>
      <c r="G18" s="5">
        <f>F18/$F$122</f>
        <v>1.6222289286867185E-4</v>
      </c>
      <c r="H18" s="4">
        <f t="shared" si="0"/>
        <v>755.16000000000008</v>
      </c>
      <c r="I18" s="17">
        <f t="shared" si="1"/>
        <v>95.017777777777781</v>
      </c>
    </row>
    <row r="19" spans="1:9" ht="30" customHeight="1" x14ac:dyDescent="0.2">
      <c r="A19" s="7" t="s">
        <v>18</v>
      </c>
      <c r="B19" s="4">
        <v>10</v>
      </c>
      <c r="C19" s="5">
        <f>B38/$B$122</f>
        <v>1.2122380300085127E-4</v>
      </c>
      <c r="D19" s="4">
        <v>90</v>
      </c>
      <c r="E19" s="5">
        <f>D19/$D$122</f>
        <v>1.1668820209691684E-4</v>
      </c>
      <c r="F19" s="4">
        <v>85.516000000000005</v>
      </c>
      <c r="G19" s="5">
        <f>F19/$F$122</f>
        <v>1.6222289286867185E-4</v>
      </c>
      <c r="H19" s="4">
        <f t="shared" si="0"/>
        <v>755.16000000000008</v>
      </c>
      <c r="I19" s="17">
        <f t="shared" si="1"/>
        <v>95.017777777777781</v>
      </c>
    </row>
    <row r="20" spans="1:9" ht="51" hidden="1" customHeight="1" x14ac:dyDescent="0.2">
      <c r="A20" s="7" t="s">
        <v>19</v>
      </c>
      <c r="B20" s="4">
        <v>0</v>
      </c>
      <c r="C20" s="5">
        <f>B39/$B$122</f>
        <v>2.6072240459626903E-2</v>
      </c>
      <c r="D20" s="4">
        <v>0</v>
      </c>
      <c r="E20" s="5">
        <f>D20/$D$122</f>
        <v>0</v>
      </c>
      <c r="F20" s="4">
        <v>0</v>
      </c>
      <c r="G20" s="5">
        <f>F20/$F$122</f>
        <v>0</v>
      </c>
      <c r="H20" s="4" t="e">
        <f t="shared" si="0"/>
        <v>#DIV/0!</v>
      </c>
      <c r="I20" s="17" t="e">
        <f t="shared" si="1"/>
        <v>#DIV/0!</v>
      </c>
    </row>
    <row r="21" spans="1:9" ht="51" customHeight="1" x14ac:dyDescent="0.2">
      <c r="A21" s="13" t="s">
        <v>58</v>
      </c>
      <c r="B21" s="4">
        <v>19493.053950000001</v>
      </c>
      <c r="C21" s="5">
        <f>B40/$B$122</f>
        <v>2.0516176653752424E-2</v>
      </c>
      <c r="D21" s="4">
        <v>27869.599999999999</v>
      </c>
      <c r="E21" s="5">
        <f>D21/$D$122</f>
        <v>3.6133927968447041E-2</v>
      </c>
      <c r="F21" s="4">
        <v>18911.636930000001</v>
      </c>
      <c r="G21" s="5">
        <f>F21/$F$122</f>
        <v>3.5875163146856827E-2</v>
      </c>
      <c r="H21" s="4">
        <f t="shared" si="0"/>
        <v>-2.9826882000703705</v>
      </c>
      <c r="I21" s="17">
        <f t="shared" si="1"/>
        <v>67.857582921893396</v>
      </c>
    </row>
    <row r="22" spans="1:9" ht="45" customHeight="1" x14ac:dyDescent="0.2">
      <c r="A22" s="23" t="s">
        <v>20</v>
      </c>
      <c r="B22" s="4">
        <f>SUM(B23+B29+B33+B36)</f>
        <v>52807.691960000004</v>
      </c>
      <c r="C22" s="5">
        <f>B41/$B$122</f>
        <v>1.1847711509114541E-2</v>
      </c>
      <c r="D22" s="4">
        <f>SUM(D23+D29+D33+D36)</f>
        <v>79340.554500000013</v>
      </c>
      <c r="E22" s="5">
        <f>D22/$D$122</f>
        <v>0.10286785175530497</v>
      </c>
      <c r="F22" s="4">
        <f>SUM(F23+F29+F33+F36)</f>
        <v>54465.114869999998</v>
      </c>
      <c r="G22" s="5">
        <f>F22/$F$122</f>
        <v>0.10331971203793344</v>
      </c>
      <c r="H22" s="4">
        <f t="shared" si="0"/>
        <v>3.1386013068994458</v>
      </c>
      <c r="I22" s="17">
        <f t="shared" si="1"/>
        <v>68.647257651822926</v>
      </c>
    </row>
    <row r="23" spans="1:9" ht="45" x14ac:dyDescent="0.2">
      <c r="A23" s="13" t="s">
        <v>21</v>
      </c>
      <c r="B23" s="4">
        <f>SUM(B24:B28)</f>
        <v>21435.855489999998</v>
      </c>
      <c r="C23" s="5">
        <f>B42/$B$122</f>
        <v>3.7104319756514734E-3</v>
      </c>
      <c r="D23" s="4">
        <f>SUM(D24:D28)</f>
        <v>35876.921609999998</v>
      </c>
      <c r="E23" s="5">
        <f>D23/$D$122</f>
        <v>4.6515705327143587E-2</v>
      </c>
      <c r="F23" s="4">
        <f>SUM(F24:F28)</f>
        <v>22976.225789999997</v>
      </c>
      <c r="G23" s="5">
        <f>F23/$F$122</f>
        <v>4.3585642626614726E-2</v>
      </c>
      <c r="H23" s="4">
        <f t="shared" si="0"/>
        <v>7.1859520639080472</v>
      </c>
      <c r="I23" s="17">
        <f t="shared" si="1"/>
        <v>64.041798345362537</v>
      </c>
    </row>
    <row r="24" spans="1:9" ht="30" x14ac:dyDescent="0.2">
      <c r="A24" s="7" t="s">
        <v>22</v>
      </c>
      <c r="B24" s="4">
        <v>4676.1049999999996</v>
      </c>
      <c r="C24" s="5">
        <f>B43/$B$122</f>
        <v>4.9580331689864131E-3</v>
      </c>
      <c r="D24" s="4">
        <v>9652.8866099999996</v>
      </c>
      <c r="E24" s="5">
        <f>D24/$D$122</f>
        <v>1.2515310928514472E-2</v>
      </c>
      <c r="F24" s="4">
        <v>5957.8071099999997</v>
      </c>
      <c r="G24" s="5">
        <f>F24/$F$122</f>
        <v>1.1301893266029064E-2</v>
      </c>
      <c r="H24" s="4">
        <f t="shared" si="0"/>
        <v>27.409609279517895</v>
      </c>
      <c r="I24" s="17">
        <f t="shared" si="1"/>
        <v>61.720471302625192</v>
      </c>
    </row>
    <row r="25" spans="1:9" ht="15" x14ac:dyDescent="0.2">
      <c r="A25" s="7" t="s">
        <v>23</v>
      </c>
      <c r="B25" s="4">
        <v>12782.983200000001</v>
      </c>
      <c r="C25" s="5">
        <f>B46/$B$122</f>
        <v>0</v>
      </c>
      <c r="D25" s="4">
        <v>20410.685000000001</v>
      </c>
      <c r="E25" s="5">
        <f>D25/$D$122</f>
        <v>2.6463179291294547E-2</v>
      </c>
      <c r="F25" s="4">
        <v>14585.36493</v>
      </c>
      <c r="G25" s="5">
        <f>F25/$F$122</f>
        <v>2.7668273685507665E-2</v>
      </c>
      <c r="H25" s="4">
        <f t="shared" si="0"/>
        <v>14.099852137801449</v>
      </c>
      <c r="I25" s="17">
        <f t="shared" si="1"/>
        <v>71.459458269038976</v>
      </c>
    </row>
    <row r="26" spans="1:9" ht="30.75" customHeight="1" x14ac:dyDescent="0.2">
      <c r="A26" s="7" t="s">
        <v>24</v>
      </c>
      <c r="B26" s="4">
        <v>2140.2199999999998</v>
      </c>
      <c r="C26" s="5">
        <f>B47/$B$122</f>
        <v>0</v>
      </c>
      <c r="D26" s="4">
        <v>5813.35</v>
      </c>
      <c r="E26" s="5">
        <f>D26/$D$122</f>
        <v>7.5372151073345734E-3</v>
      </c>
      <c r="F26" s="4">
        <v>2433.05375</v>
      </c>
      <c r="G26" s="5">
        <f>F26/$F$122</f>
        <v>4.6154756750780013E-3</v>
      </c>
      <c r="H26" s="4">
        <f t="shared" si="0"/>
        <v>13.682413490201967</v>
      </c>
      <c r="I26" s="17">
        <f t="shared" si="1"/>
        <v>41.85286882778432</v>
      </c>
    </row>
    <row r="27" spans="1:9" ht="44.25" hidden="1" customHeight="1" x14ac:dyDescent="0.2">
      <c r="A27" s="7" t="s">
        <v>83</v>
      </c>
      <c r="B27" s="4">
        <v>0</v>
      </c>
      <c r="C27" s="5">
        <f>B48/$B$122</f>
        <v>5.5560638058744791E-3</v>
      </c>
      <c r="D27" s="4">
        <v>0</v>
      </c>
      <c r="E27" s="5">
        <f>D27/$D$122</f>
        <v>0</v>
      </c>
      <c r="F27" s="4">
        <v>0</v>
      </c>
      <c r="G27" s="5">
        <f>F27/$F$122</f>
        <v>0</v>
      </c>
      <c r="H27" s="4" t="e">
        <f t="shared" si="0"/>
        <v>#DIV/0!</v>
      </c>
      <c r="I27" s="17" t="e">
        <f t="shared" si="1"/>
        <v>#DIV/0!</v>
      </c>
    </row>
    <row r="28" spans="1:9" ht="44.25" customHeight="1" x14ac:dyDescent="0.2">
      <c r="A28" s="7" t="s">
        <v>83</v>
      </c>
      <c r="B28" s="4">
        <v>1836.54729</v>
      </c>
      <c r="C28" s="5">
        <f>B49/$B$122</f>
        <v>5.5560638058744791E-3</v>
      </c>
      <c r="D28" s="4">
        <v>0</v>
      </c>
      <c r="E28" s="5">
        <f>D28/$D$122</f>
        <v>0</v>
      </c>
      <c r="F28" s="4">
        <v>0</v>
      </c>
      <c r="G28" s="5">
        <f>F28/$F$122</f>
        <v>0</v>
      </c>
      <c r="H28" s="4">
        <f t="shared" si="0"/>
        <v>-100</v>
      </c>
      <c r="I28" s="17" t="s">
        <v>82</v>
      </c>
    </row>
    <row r="29" spans="1:9" ht="45" x14ac:dyDescent="0.2">
      <c r="A29" s="13" t="s">
        <v>25</v>
      </c>
      <c r="B29" s="4">
        <f>SUM(B30)</f>
        <v>11562.12211</v>
      </c>
      <c r="C29" s="5">
        <f>B50/$B$122</f>
        <v>0</v>
      </c>
      <c r="D29" s="4">
        <f>SUM(D30:D32)</f>
        <v>27017.67253</v>
      </c>
      <c r="E29" s="5">
        <f>D29/$D$122</f>
        <v>3.5029373692988426E-2</v>
      </c>
      <c r="F29" s="4">
        <f>SUM(F30:F32)</f>
        <v>19828.272530000002</v>
      </c>
      <c r="G29" s="5">
        <f>F29/$F$122</f>
        <v>3.761401059924481E-2</v>
      </c>
      <c r="H29" s="4">
        <f t="shared" si="0"/>
        <v>71.493367232738905</v>
      </c>
      <c r="I29" s="17">
        <f t="shared" si="1"/>
        <v>73.390009846270061</v>
      </c>
    </row>
    <row r="30" spans="1:9" ht="83.25" customHeight="1" x14ac:dyDescent="0.2">
      <c r="A30" s="7" t="s">
        <v>26</v>
      </c>
      <c r="B30" s="4">
        <v>11562.12211</v>
      </c>
      <c r="C30" s="5">
        <f>B51/$B$122</f>
        <v>0</v>
      </c>
      <c r="D30" s="4">
        <v>17151.8</v>
      </c>
      <c r="E30" s="5">
        <f>D30/$D$122</f>
        <v>2.2237918941398867E-2</v>
      </c>
      <c r="F30" s="4">
        <v>13091.1</v>
      </c>
      <c r="G30" s="5">
        <f>F30/$F$122</f>
        <v>2.4833669872691311E-2</v>
      </c>
      <c r="H30" s="4">
        <f t="shared" si="0"/>
        <v>13.224024754742885</v>
      </c>
      <c r="I30" s="17">
        <f t="shared" si="1"/>
        <v>76.324933826187348</v>
      </c>
    </row>
    <row r="31" spans="1:9" ht="51" customHeight="1" x14ac:dyDescent="0.2">
      <c r="A31" s="7" t="s">
        <v>110</v>
      </c>
      <c r="B31" s="4">
        <v>0</v>
      </c>
      <c r="C31" s="5">
        <f>B52/$B$122</f>
        <v>0</v>
      </c>
      <c r="D31" s="4">
        <v>7284.8093699999999</v>
      </c>
      <c r="E31" s="5">
        <f>D31/$D$122</f>
        <v>9.4450145333785946E-3</v>
      </c>
      <c r="F31" s="4">
        <v>4156.1093700000001</v>
      </c>
      <c r="G31" s="5">
        <f>F31/$F$122</f>
        <v>7.8840928607511254E-3</v>
      </c>
      <c r="H31" s="4" t="s">
        <v>82</v>
      </c>
      <c r="I31" s="17">
        <f t="shared" si="1"/>
        <v>57.051724470862851</v>
      </c>
    </row>
    <row r="32" spans="1:9" ht="57" customHeight="1" x14ac:dyDescent="0.2">
      <c r="A32" s="7" t="s">
        <v>97</v>
      </c>
      <c r="B32" s="4">
        <v>0</v>
      </c>
      <c r="C32" s="5">
        <f>B52/$B$122</f>
        <v>0</v>
      </c>
      <c r="D32" s="4">
        <v>2581.0631600000002</v>
      </c>
      <c r="E32" s="5">
        <f>D32/$D$122</f>
        <v>3.3464402182109649E-3</v>
      </c>
      <c r="F32" s="4">
        <v>2581.0631600000002</v>
      </c>
      <c r="G32" s="5">
        <f>F32/$F$122</f>
        <v>4.8962478658023719E-3</v>
      </c>
      <c r="H32" s="4" t="s">
        <v>82</v>
      </c>
      <c r="I32" s="17">
        <f t="shared" si="1"/>
        <v>100</v>
      </c>
    </row>
    <row r="33" spans="1:9" ht="33.75" customHeight="1" x14ac:dyDescent="0.2">
      <c r="A33" s="13" t="s">
        <v>27</v>
      </c>
      <c r="B33" s="4">
        <f>SUM(B34:B35)</f>
        <v>13473.05204</v>
      </c>
      <c r="C33" s="5">
        <f>B53/$B$122</f>
        <v>0</v>
      </c>
      <c r="D33" s="4">
        <f>SUM(D34:D35)</f>
        <v>7752.3603599999997</v>
      </c>
      <c r="E33" s="5">
        <f>D33/$D$122</f>
        <v>1.00512110268423E-2</v>
      </c>
      <c r="F33" s="4">
        <f>SUM(F34:F35)</f>
        <v>5439.6288599999998</v>
      </c>
      <c r="G33" s="5">
        <f>F33/$F$122</f>
        <v>1.0318914937568591E-2</v>
      </c>
      <c r="H33" s="4">
        <f t="shared" si="0"/>
        <v>-59.625860244209377</v>
      </c>
      <c r="I33" s="17">
        <f t="shared" si="1"/>
        <v>70.1673891227626</v>
      </c>
    </row>
    <row r="34" spans="1:9" ht="33" customHeight="1" x14ac:dyDescent="0.2">
      <c r="A34" s="7" t="s">
        <v>28</v>
      </c>
      <c r="B34" s="4">
        <v>9654.8603000000003</v>
      </c>
      <c r="C34" s="5">
        <f>B54/$B$122</f>
        <v>1.1993837818809023E-2</v>
      </c>
      <c r="D34" s="4">
        <v>5627.3603599999997</v>
      </c>
      <c r="E34" s="5">
        <f>D34/$D$122</f>
        <v>7.2960729217762072E-3</v>
      </c>
      <c r="F34" s="4">
        <v>4923.4712300000001</v>
      </c>
      <c r="G34" s="5">
        <f>F34/$F$122</f>
        <v>9.3397697025852239E-3</v>
      </c>
      <c r="H34" s="4">
        <f t="shared" si="0"/>
        <v>-49.005256658141391</v>
      </c>
      <c r="I34" s="17">
        <f t="shared" si="1"/>
        <v>87.49166420897204</v>
      </c>
    </row>
    <row r="35" spans="1:9" ht="48.75" customHeight="1" x14ac:dyDescent="0.2">
      <c r="A35" s="7" t="s">
        <v>59</v>
      </c>
      <c r="B35" s="4">
        <v>3818.1917400000002</v>
      </c>
      <c r="C35" s="5">
        <f>B55/$B$122</f>
        <v>0</v>
      </c>
      <c r="D35" s="4">
        <v>2125</v>
      </c>
      <c r="E35" s="5">
        <f>D35/$D$122</f>
        <v>2.755138105066092E-3</v>
      </c>
      <c r="F35" s="4">
        <v>516.15763000000004</v>
      </c>
      <c r="G35" s="5">
        <f>F35/$F$122</f>
        <v>9.7914523498336659E-4</v>
      </c>
      <c r="H35" s="4">
        <f t="shared" si="0"/>
        <v>-86.48162100942578</v>
      </c>
      <c r="I35" s="17">
        <f t="shared" si="1"/>
        <v>24.289770823529413</v>
      </c>
    </row>
    <row r="36" spans="1:9" ht="48.75" customHeight="1" x14ac:dyDescent="0.2">
      <c r="A36" s="13" t="s">
        <v>60</v>
      </c>
      <c r="B36" s="4">
        <v>6336.6623200000004</v>
      </c>
      <c r="C36" s="5">
        <f>B56/$B$122</f>
        <v>0</v>
      </c>
      <c r="D36" s="4">
        <v>8693.6</v>
      </c>
      <c r="E36" s="5">
        <f>D36/$D$122</f>
        <v>1.1271561708330626E-2</v>
      </c>
      <c r="F36" s="4">
        <v>6220.9876899999999</v>
      </c>
      <c r="G36" s="5">
        <f>F36/$F$122</f>
        <v>1.1801143874505314E-2</v>
      </c>
      <c r="H36" s="4">
        <f t="shared" si="0"/>
        <v>-1.8254819991733484</v>
      </c>
      <c r="I36" s="17">
        <f t="shared" si="1"/>
        <v>71.558246181098738</v>
      </c>
    </row>
    <row r="37" spans="1:9" ht="42.75" x14ac:dyDescent="0.2">
      <c r="A37" s="23" t="s">
        <v>57</v>
      </c>
      <c r="B37" s="4">
        <f>B38</f>
        <v>59.5</v>
      </c>
      <c r="C37" s="5">
        <f>B57/$B$122</f>
        <v>6.2415283229149384E-3</v>
      </c>
      <c r="D37" s="4">
        <f>D38</f>
        <v>100</v>
      </c>
      <c r="E37" s="5">
        <f>D37/$D$122</f>
        <v>1.2965355788546317E-4</v>
      </c>
      <c r="F37" s="4">
        <f>F38</f>
        <v>18.7</v>
      </c>
      <c r="G37" s="5">
        <f>F37/$F$122</f>
        <v>3.5473690264326719E-5</v>
      </c>
      <c r="H37" s="4">
        <f t="shared" si="0"/>
        <v>-68.571428571428569</v>
      </c>
      <c r="I37" s="17">
        <f t="shared" si="1"/>
        <v>18.7</v>
      </c>
    </row>
    <row r="38" spans="1:9" ht="45.75" customHeight="1" x14ac:dyDescent="0.2">
      <c r="A38" s="7" t="s">
        <v>30</v>
      </c>
      <c r="B38" s="4">
        <v>59.5</v>
      </c>
      <c r="C38" s="5">
        <f>B58/$B$122</f>
        <v>6.2415283229149384E-3</v>
      </c>
      <c r="D38" s="4">
        <v>100</v>
      </c>
      <c r="E38" s="5">
        <f>D38/$D$122</f>
        <v>1.2965355788546317E-4</v>
      </c>
      <c r="F38" s="4">
        <v>18.7</v>
      </c>
      <c r="G38" s="5">
        <f>F38/$F$122</f>
        <v>3.5473690264326719E-5</v>
      </c>
      <c r="H38" s="4">
        <f t="shared" si="0"/>
        <v>-68.571428571428569</v>
      </c>
      <c r="I38" s="17">
        <f t="shared" si="1"/>
        <v>18.7</v>
      </c>
    </row>
    <row r="39" spans="1:9" ht="42" customHeight="1" x14ac:dyDescent="0.2">
      <c r="A39" s="23" t="s">
        <v>31</v>
      </c>
      <c r="B39" s="4">
        <f>SUM(B40+B44+B48+B52)</f>
        <v>12796.977729999999</v>
      </c>
      <c r="C39" s="5">
        <f>B59/$B$122</f>
        <v>4.4902466288411153E-3</v>
      </c>
      <c r="D39" s="4">
        <f>SUM(D40+D44+D46+D48)</f>
        <v>23314.525000000001</v>
      </c>
      <c r="E39" s="5">
        <f>D39/$D$122</f>
        <v>3.0228111166595781E-2</v>
      </c>
      <c r="F39" s="4">
        <f>SUM(F40+F44+F46+F48)</f>
        <v>13585.71975</v>
      </c>
      <c r="G39" s="5">
        <f>F39/$F$122</f>
        <v>2.5771957990879477E-2</v>
      </c>
      <c r="H39" s="4">
        <f t="shared" si="0"/>
        <v>6.163502325638575</v>
      </c>
      <c r="I39" s="17">
        <f t="shared" si="1"/>
        <v>58.271484192793977</v>
      </c>
    </row>
    <row r="40" spans="1:9" ht="30" x14ac:dyDescent="0.2">
      <c r="A40" s="13" t="s">
        <v>32</v>
      </c>
      <c r="B40" s="4">
        <f>SUM(B41:B43)</f>
        <v>10069.907729999999</v>
      </c>
      <c r="C40" s="5">
        <f>B60/$B$122</f>
        <v>4.4902466288411153E-3</v>
      </c>
      <c r="D40" s="4">
        <f>SUM(D41:D43)</f>
        <v>19886.825000000001</v>
      </c>
      <c r="E40" s="5">
        <f>D40/$D$122</f>
        <v>2.578397616295576E-2</v>
      </c>
      <c r="F40" s="4">
        <f>SUM(F41:F43)</f>
        <v>10164.27023</v>
      </c>
      <c r="G40" s="5">
        <f>F40/$F$122</f>
        <v>1.9281506625772028E-2</v>
      </c>
      <c r="H40" s="4">
        <f t="shared" si="0"/>
        <v>0.93707412749056118</v>
      </c>
      <c r="I40" s="17">
        <f t="shared" si="1"/>
        <v>51.110573105561095</v>
      </c>
    </row>
    <row r="41" spans="1:9" ht="36" customHeight="1" x14ac:dyDescent="0.2">
      <c r="A41" s="7" t="s">
        <v>33</v>
      </c>
      <c r="B41" s="4">
        <v>5815.1849499999998</v>
      </c>
      <c r="C41" s="5">
        <f>B61/$B$122</f>
        <v>1.2620628670529674E-3</v>
      </c>
      <c r="D41" s="4">
        <v>10194.799999999999</v>
      </c>
      <c r="E41" s="5">
        <f>D41/$D$122</f>
        <v>1.3217920919307197E-2</v>
      </c>
      <c r="F41" s="4">
        <v>5904.1276699999999</v>
      </c>
      <c r="G41" s="5">
        <f>F41/$F$122</f>
        <v>1.1200063970407539E-2</v>
      </c>
      <c r="H41" s="4">
        <f t="shared" si="0"/>
        <v>1.5294908204080571</v>
      </c>
      <c r="I41" s="17">
        <f t="shared" si="1"/>
        <v>57.913128948091185</v>
      </c>
    </row>
    <row r="42" spans="1:9" ht="30.75" customHeight="1" x14ac:dyDescent="0.2">
      <c r="A42" s="7" t="s">
        <v>34</v>
      </c>
      <c r="B42" s="4">
        <v>1821.1827800000001</v>
      </c>
      <c r="C42" s="5">
        <f>B62/$B$122</f>
        <v>1.2620628670529674E-3</v>
      </c>
      <c r="D42" s="4">
        <v>8254.625</v>
      </c>
      <c r="E42" s="5">
        <f>D42/$D$122</f>
        <v>1.0702415002602913E-2</v>
      </c>
      <c r="F42" s="4">
        <v>2851.0865600000002</v>
      </c>
      <c r="G42" s="5">
        <f>F42/$F$122</f>
        <v>5.4084792270708429E-3</v>
      </c>
      <c r="H42" s="4">
        <f t="shared" si="0"/>
        <v>56.551368226752061</v>
      </c>
      <c r="I42" s="17">
        <f t="shared" si="1"/>
        <v>34.539262050062845</v>
      </c>
    </row>
    <row r="43" spans="1:9" ht="33" customHeight="1" x14ac:dyDescent="0.2">
      <c r="A43" s="7" t="s">
        <v>35</v>
      </c>
      <c r="B43" s="4">
        <v>2433.54</v>
      </c>
      <c r="C43" s="5">
        <f>B63/$B$122</f>
        <v>1.0428828946406281E-2</v>
      </c>
      <c r="D43" s="4">
        <v>1437.4</v>
      </c>
      <c r="E43" s="5">
        <f>D43/$D$122</f>
        <v>1.8636402410456476E-3</v>
      </c>
      <c r="F43" s="4">
        <v>1409.056</v>
      </c>
      <c r="G43" s="5">
        <f>F43/$F$122</f>
        <v>2.6729634282936445E-3</v>
      </c>
      <c r="H43" s="4">
        <f t="shared" si="0"/>
        <v>-42.098506702170504</v>
      </c>
      <c r="I43" s="17">
        <f t="shared" si="1"/>
        <v>98.028106303047167</v>
      </c>
    </row>
    <row r="44" spans="1:9" ht="45" customHeight="1" x14ac:dyDescent="0.2">
      <c r="A44" s="13" t="s">
        <v>113</v>
      </c>
      <c r="B44" s="4">
        <f>SUM(B45)</f>
        <v>0</v>
      </c>
      <c r="C44" s="5">
        <f>B64/$B$122</f>
        <v>1.0428828946406281E-2</v>
      </c>
      <c r="D44" s="4">
        <f>SUM(D45)</f>
        <v>7.5</v>
      </c>
      <c r="E44" s="5">
        <f>D44/$D$122</f>
        <v>9.7240168414097369E-6</v>
      </c>
      <c r="F44" s="4">
        <f>SUM(F45)</f>
        <v>7.3</v>
      </c>
      <c r="G44" s="5">
        <f>F44/$F$122</f>
        <v>1.384801812457674E-5</v>
      </c>
      <c r="H44" s="4" t="s">
        <v>82</v>
      </c>
      <c r="I44" s="17">
        <f t="shared" si="1"/>
        <v>97.333333333333329</v>
      </c>
    </row>
    <row r="45" spans="1:9" ht="50.25" customHeight="1" x14ac:dyDescent="0.2">
      <c r="A45" s="7" t="s">
        <v>112</v>
      </c>
      <c r="B45" s="4">
        <v>0</v>
      </c>
      <c r="C45" s="5">
        <f>B65/$B$122</f>
        <v>4.0747496807008829E-4</v>
      </c>
      <c r="D45" s="4">
        <v>7.5</v>
      </c>
      <c r="E45" s="5">
        <f>D45/$D$122</f>
        <v>9.7240168414097369E-6</v>
      </c>
      <c r="F45" s="4">
        <v>7.3</v>
      </c>
      <c r="G45" s="5">
        <f>F45/$F$122</f>
        <v>1.384801812457674E-5</v>
      </c>
      <c r="H45" s="4" t="s">
        <v>82</v>
      </c>
      <c r="I45" s="17">
        <f t="shared" si="1"/>
        <v>97.333333333333329</v>
      </c>
    </row>
    <row r="46" spans="1:9" ht="33" customHeight="1" x14ac:dyDescent="0.2">
      <c r="A46" s="13" t="s">
        <v>114</v>
      </c>
      <c r="B46" s="4">
        <f>B47</f>
        <v>0</v>
      </c>
      <c r="C46" s="5">
        <f>B64/$B$122</f>
        <v>1.0428828946406281E-2</v>
      </c>
      <c r="D46" s="4">
        <f>SUM(D47)</f>
        <v>3</v>
      </c>
      <c r="E46" s="5">
        <f>D46/$D$122</f>
        <v>3.8896067365638951E-6</v>
      </c>
      <c r="F46" s="4">
        <f>SUM(F47)</f>
        <v>0</v>
      </c>
      <c r="G46" s="5">
        <f>F46/$F$122</f>
        <v>0</v>
      </c>
      <c r="H46" s="4" t="s">
        <v>82</v>
      </c>
      <c r="I46" s="17">
        <f t="shared" si="1"/>
        <v>0</v>
      </c>
    </row>
    <row r="47" spans="1:9" ht="63" customHeight="1" x14ac:dyDescent="0.2">
      <c r="A47" s="7" t="s">
        <v>101</v>
      </c>
      <c r="B47" s="4">
        <v>0</v>
      </c>
      <c r="C47" s="5">
        <f>B65/$B$122</f>
        <v>4.0747496807008829E-4</v>
      </c>
      <c r="D47" s="4">
        <v>3</v>
      </c>
      <c r="E47" s="5">
        <f>D47/$D$122</f>
        <v>3.8896067365638951E-6</v>
      </c>
      <c r="F47" s="4">
        <v>0</v>
      </c>
      <c r="G47" s="5">
        <f>F47/$F$122</f>
        <v>0</v>
      </c>
      <c r="H47" s="4" t="s">
        <v>82</v>
      </c>
      <c r="I47" s="17">
        <f t="shared" si="1"/>
        <v>0</v>
      </c>
    </row>
    <row r="48" spans="1:9" ht="30" x14ac:dyDescent="0.2">
      <c r="A48" s="13" t="s">
        <v>111</v>
      </c>
      <c r="B48" s="4">
        <f>SUM(B49:B50)</f>
        <v>2727.07</v>
      </c>
      <c r="C48" s="5">
        <f>B66/$B$122</f>
        <v>4.0747496807008829E-4</v>
      </c>
      <c r="D48" s="4">
        <f>SUM(D49)</f>
        <v>3417.2</v>
      </c>
      <c r="E48" s="5">
        <f>D48/$D$122</f>
        <v>4.4305213800620467E-3</v>
      </c>
      <c r="F48" s="4">
        <f>SUM(F49)</f>
        <v>3414.1495199999999</v>
      </c>
      <c r="G48" s="5">
        <f>F48/$F$122</f>
        <v>6.4766033469828739E-3</v>
      </c>
      <c r="H48" s="4">
        <f t="shared" si="0"/>
        <v>25.194788545948569</v>
      </c>
      <c r="I48" s="17">
        <f t="shared" si="1"/>
        <v>99.910731593117177</v>
      </c>
    </row>
    <row r="49" spans="1:9" ht="47.25" customHeight="1" x14ac:dyDescent="0.2">
      <c r="A49" s="7" t="s">
        <v>19</v>
      </c>
      <c r="B49" s="4">
        <v>2727.07</v>
      </c>
      <c r="C49" s="5">
        <f>B67/$B$122</f>
        <v>1.1026177673935281E-2</v>
      </c>
      <c r="D49" s="4">
        <v>3417.2</v>
      </c>
      <c r="E49" s="5">
        <f>D49/$D$122</f>
        <v>4.4305213800620467E-3</v>
      </c>
      <c r="F49" s="4">
        <v>3414.1495199999999</v>
      </c>
      <c r="G49" s="5">
        <f>F49/$F$122</f>
        <v>6.4766033469828739E-3</v>
      </c>
      <c r="H49" s="4">
        <f t="shared" si="0"/>
        <v>25.194788545948569</v>
      </c>
      <c r="I49" s="17">
        <f t="shared" si="1"/>
        <v>99.910731593117177</v>
      </c>
    </row>
    <row r="50" spans="1:9" ht="36.75" hidden="1" customHeight="1" x14ac:dyDescent="0.2">
      <c r="A50" s="7" t="s">
        <v>36</v>
      </c>
      <c r="B50" s="4">
        <v>0</v>
      </c>
      <c r="C50" s="5">
        <f>B68/$B$122</f>
        <v>1.1026177673935281E-2</v>
      </c>
      <c r="D50" s="4">
        <v>0</v>
      </c>
      <c r="E50" s="5">
        <f>D50/$D$122</f>
        <v>0</v>
      </c>
      <c r="F50" s="4">
        <v>0</v>
      </c>
      <c r="G50" s="5">
        <f>F50/$F$122</f>
        <v>0</v>
      </c>
      <c r="H50" s="4" t="e">
        <f t="shared" si="0"/>
        <v>#DIV/0!</v>
      </c>
      <c r="I50" s="17" t="e">
        <f t="shared" si="1"/>
        <v>#DIV/0!</v>
      </c>
    </row>
    <row r="51" spans="1:9" ht="36.75" hidden="1" customHeight="1" x14ac:dyDescent="0.2">
      <c r="A51" s="7" t="s">
        <v>84</v>
      </c>
      <c r="B51" s="4">
        <v>0</v>
      </c>
      <c r="C51" s="5">
        <f>B69/$B$122</f>
        <v>3.903915800337499E-4</v>
      </c>
      <c r="D51" s="4">
        <v>0</v>
      </c>
      <c r="E51" s="5">
        <f>D51/$D$122</f>
        <v>0</v>
      </c>
      <c r="F51" s="4">
        <v>0</v>
      </c>
      <c r="G51" s="5">
        <f>F51/$F$122</f>
        <v>0</v>
      </c>
      <c r="H51" s="4" t="e">
        <f t="shared" si="0"/>
        <v>#DIV/0!</v>
      </c>
      <c r="I51" s="17" t="e">
        <f t="shared" si="1"/>
        <v>#DIV/0!</v>
      </c>
    </row>
    <row r="52" spans="1:9" ht="30" hidden="1" x14ac:dyDescent="0.2">
      <c r="A52" s="13" t="s">
        <v>37</v>
      </c>
      <c r="B52" s="4">
        <f>SUM(B53)</f>
        <v>0</v>
      </c>
      <c r="C52" s="5">
        <f>B70/$B$122</f>
        <v>0</v>
      </c>
      <c r="D52" s="4">
        <f>SUM(D53)</f>
        <v>0</v>
      </c>
      <c r="E52" s="5">
        <f>D52/$D$122</f>
        <v>0</v>
      </c>
      <c r="F52" s="4">
        <f>SUM(F53)</f>
        <v>0</v>
      </c>
      <c r="G52" s="5">
        <f>F52/$F$122</f>
        <v>0</v>
      </c>
      <c r="H52" s="4" t="e">
        <f t="shared" si="0"/>
        <v>#DIV/0!</v>
      </c>
      <c r="I52" s="17" t="e">
        <f t="shared" si="1"/>
        <v>#DIV/0!</v>
      </c>
    </row>
    <row r="53" spans="1:9" ht="32.25" hidden="1" customHeight="1" x14ac:dyDescent="0.2">
      <c r="A53" s="7" t="s">
        <v>38</v>
      </c>
      <c r="B53" s="4">
        <v>0</v>
      </c>
      <c r="C53" s="5">
        <f>B71/$B$122</f>
        <v>1.063578609390153E-2</v>
      </c>
      <c r="D53" s="4">
        <v>0</v>
      </c>
      <c r="E53" s="5">
        <f>D53/$D$122</f>
        <v>0</v>
      </c>
      <c r="F53" s="4">
        <v>0</v>
      </c>
      <c r="G53" s="5">
        <f>F53/$F$122</f>
        <v>0</v>
      </c>
      <c r="H53" s="4" t="e">
        <f t="shared" si="0"/>
        <v>#DIV/0!</v>
      </c>
      <c r="I53" s="17" t="e">
        <f t="shared" si="1"/>
        <v>#DIV/0!</v>
      </c>
    </row>
    <row r="54" spans="1:9" ht="45.75" customHeight="1" x14ac:dyDescent="0.2">
      <c r="A54" s="23" t="s">
        <v>39</v>
      </c>
      <c r="B54" s="4">
        <f>SUM(B57+B59+B61)</f>
        <v>5886.9077900000011</v>
      </c>
      <c r="C54" s="5">
        <f>B72/$B$122</f>
        <v>6.8929036043317696E-2</v>
      </c>
      <c r="D54" s="4">
        <f t="shared" ref="D54:F54" si="2">SUM(D57+D59+D61)</f>
        <v>9909.2000000000007</v>
      </c>
      <c r="E54" s="5">
        <f>D54/$D$122</f>
        <v>1.2847630357986316E-2</v>
      </c>
      <c r="F54" s="4">
        <f t="shared" si="2"/>
        <v>7300.4810500000003</v>
      </c>
      <c r="G54" s="5">
        <f>F54/$F$122</f>
        <v>1.3848930671031375E-2</v>
      </c>
      <c r="H54" s="4">
        <f t="shared" si="0"/>
        <v>24.012152227035301</v>
      </c>
      <c r="I54" s="17">
        <f t="shared" si="1"/>
        <v>73.67376831631212</v>
      </c>
    </row>
    <row r="55" spans="1:9" ht="45" hidden="1" x14ac:dyDescent="0.2">
      <c r="A55" s="13" t="s">
        <v>40</v>
      </c>
      <c r="B55" s="4">
        <f>SUM(B56)</f>
        <v>0</v>
      </c>
      <c r="C55" s="5">
        <f>B73/$B$122</f>
        <v>6.0200638889537354E-2</v>
      </c>
      <c r="D55" s="4">
        <f>SUM(D56)</f>
        <v>0</v>
      </c>
      <c r="E55" s="5">
        <f>D55/$D$122</f>
        <v>0</v>
      </c>
      <c r="F55" s="4">
        <f>SUM(F56)</f>
        <v>0</v>
      </c>
      <c r="G55" s="5">
        <f>F55/$F$122</f>
        <v>0</v>
      </c>
      <c r="H55" s="4" t="e">
        <f t="shared" si="0"/>
        <v>#DIV/0!</v>
      </c>
      <c r="I55" s="17" t="e">
        <f t="shared" si="1"/>
        <v>#DIV/0!</v>
      </c>
    </row>
    <row r="56" spans="1:9" ht="33.75" hidden="1" customHeight="1" x14ac:dyDescent="0.2">
      <c r="A56" s="7" t="s">
        <v>41</v>
      </c>
      <c r="B56" s="4">
        <v>0</v>
      </c>
      <c r="C56" s="5">
        <f>B74/$B$122</f>
        <v>4.8373540377753814E-2</v>
      </c>
      <c r="D56" s="4">
        <v>0</v>
      </c>
      <c r="E56" s="5">
        <f>D56/$D$122</f>
        <v>0</v>
      </c>
      <c r="F56" s="4">
        <v>0</v>
      </c>
      <c r="G56" s="5">
        <f>F56/$F$122</f>
        <v>0</v>
      </c>
      <c r="H56" s="4" t="e">
        <f t="shared" si="0"/>
        <v>#DIV/0!</v>
      </c>
      <c r="I56" s="17" t="e">
        <f t="shared" si="1"/>
        <v>#DIV/0!</v>
      </c>
    </row>
    <row r="57" spans="1:9" ht="46.5" customHeight="1" x14ac:dyDescent="0.2">
      <c r="A57" s="13" t="s">
        <v>40</v>
      </c>
      <c r="B57" s="4">
        <f>SUM(B58)</f>
        <v>3063.5149700000002</v>
      </c>
      <c r="C57" s="5">
        <f>B75/$B$122</f>
        <v>1.1827098511783533E-2</v>
      </c>
      <c r="D57" s="4">
        <f t="shared" ref="D57:F57" si="3">SUM(D58)</f>
        <v>0</v>
      </c>
      <c r="E57" s="5">
        <f>D57/$D$122</f>
        <v>0</v>
      </c>
      <c r="F57" s="4">
        <f t="shared" si="3"/>
        <v>0</v>
      </c>
      <c r="G57" s="5">
        <f>F57/$F$122</f>
        <v>0</v>
      </c>
      <c r="H57" s="4">
        <f t="shared" si="0"/>
        <v>-100</v>
      </c>
      <c r="I57" s="17" t="s">
        <v>82</v>
      </c>
    </row>
    <row r="58" spans="1:9" ht="33.75" customHeight="1" x14ac:dyDescent="0.2">
      <c r="A58" s="7" t="s">
        <v>41</v>
      </c>
      <c r="B58" s="4">
        <v>3063.5149700000002</v>
      </c>
      <c r="C58" s="5">
        <f>B76/$B$122</f>
        <v>8.7283971537803397E-3</v>
      </c>
      <c r="D58" s="4">
        <v>0</v>
      </c>
      <c r="E58" s="5">
        <f>D58/$D$122</f>
        <v>0</v>
      </c>
      <c r="F58" s="4">
        <v>0</v>
      </c>
      <c r="G58" s="5">
        <f>F58/$F$122</f>
        <v>0</v>
      </c>
      <c r="H58" s="4">
        <f t="shared" si="0"/>
        <v>-100</v>
      </c>
      <c r="I58" s="17" t="s">
        <v>82</v>
      </c>
    </row>
    <row r="59" spans="1:9" ht="45" x14ac:dyDescent="0.2">
      <c r="A59" s="13" t="s">
        <v>42</v>
      </c>
      <c r="B59" s="4">
        <f>SUM(B60)</f>
        <v>2203.93741</v>
      </c>
      <c r="C59" s="5">
        <f>B77/$B$122</f>
        <v>9.7439489114600211E-4</v>
      </c>
      <c r="D59" s="4">
        <f>SUM(D60)</f>
        <v>4498</v>
      </c>
      <c r="E59" s="5">
        <f>D59/$D$122</f>
        <v>5.8318170336881326E-3</v>
      </c>
      <c r="F59" s="4">
        <f>SUM(F60)</f>
        <v>3035.2729800000002</v>
      </c>
      <c r="G59" s="5">
        <f>F59/$F$122</f>
        <v>5.7578788000106924E-3</v>
      </c>
      <c r="H59" s="4">
        <f t="shared" si="0"/>
        <v>37.720470927529647</v>
      </c>
      <c r="I59" s="17">
        <f t="shared" si="1"/>
        <v>67.480502000889288</v>
      </c>
    </row>
    <row r="60" spans="1:9" ht="79.5" customHeight="1" x14ac:dyDescent="0.2">
      <c r="A60" s="7" t="s">
        <v>43</v>
      </c>
      <c r="B60" s="4">
        <v>2203.93741</v>
      </c>
      <c r="C60" s="5">
        <f>B78/$B$122</f>
        <v>7.7540022626343364E-3</v>
      </c>
      <c r="D60" s="4">
        <v>4498</v>
      </c>
      <c r="E60" s="5">
        <f>D60/$D$122</f>
        <v>5.8318170336881326E-3</v>
      </c>
      <c r="F60" s="4">
        <v>3035.2729800000002</v>
      </c>
      <c r="G60" s="5">
        <f>F60/$F$122</f>
        <v>5.7578788000106924E-3</v>
      </c>
      <c r="H60" s="4">
        <f t="shared" si="0"/>
        <v>37.720470927529647</v>
      </c>
      <c r="I60" s="17">
        <f t="shared" si="1"/>
        <v>67.480502000889288</v>
      </c>
    </row>
    <row r="61" spans="1:9" ht="30" x14ac:dyDescent="0.2">
      <c r="A61" s="13" t="s">
        <v>44</v>
      </c>
      <c r="B61" s="4">
        <f>SUM(B62)</f>
        <v>619.45541000000003</v>
      </c>
      <c r="C61" s="5">
        <f>B79/$B$122</f>
        <v>9.8783957396588379E-2</v>
      </c>
      <c r="D61" s="4">
        <f>SUM(D62)</f>
        <v>5411.2</v>
      </c>
      <c r="E61" s="5">
        <f>D61/$D$122</f>
        <v>7.0158133242981821E-3</v>
      </c>
      <c r="F61" s="4">
        <f>SUM(F62)</f>
        <v>4265.2080699999997</v>
      </c>
      <c r="G61" s="5">
        <f>F61/$F$122</f>
        <v>8.0910518710206811E-3</v>
      </c>
      <c r="H61" s="4">
        <f t="shared" si="0"/>
        <v>588.54158041819335</v>
      </c>
      <c r="I61" s="17">
        <f t="shared" si="1"/>
        <v>78.821852269367227</v>
      </c>
    </row>
    <row r="62" spans="1:9" ht="32.25" customHeight="1" x14ac:dyDescent="0.2">
      <c r="A62" s="7" t="s">
        <v>45</v>
      </c>
      <c r="B62" s="4">
        <v>619.45541000000003</v>
      </c>
      <c r="C62" s="5">
        <f>B80/$B$122</f>
        <v>3.3119678580909161E-2</v>
      </c>
      <c r="D62" s="4">
        <v>5411.2</v>
      </c>
      <c r="E62" s="5">
        <f>D62/$D$122</f>
        <v>7.0158133242981821E-3</v>
      </c>
      <c r="F62" s="4">
        <v>4265.2080699999997</v>
      </c>
      <c r="G62" s="5">
        <f>F62/$F$122</f>
        <v>8.0910518710206811E-3</v>
      </c>
      <c r="H62" s="4">
        <f t="shared" si="0"/>
        <v>588.54158041819335</v>
      </c>
      <c r="I62" s="17">
        <f t="shared" si="1"/>
        <v>78.821852269367227</v>
      </c>
    </row>
    <row r="63" spans="1:9" ht="42.75" x14ac:dyDescent="0.2">
      <c r="A63" s="23" t="s">
        <v>46</v>
      </c>
      <c r="B63" s="4">
        <f>B64</f>
        <v>5118.7580900000003</v>
      </c>
      <c r="C63" s="5">
        <f>B81/$B$122</f>
        <v>9.2681660621675682E-4</v>
      </c>
      <c r="D63" s="4">
        <f>SUM(D64:D64)</f>
        <v>6608.98171</v>
      </c>
      <c r="E63" s="5">
        <f>D63/$D$122</f>
        <v>8.5687799270145228E-3</v>
      </c>
      <c r="F63" s="4">
        <f>SUM(F64:F64)</f>
        <v>4611.0208700000003</v>
      </c>
      <c r="G63" s="5">
        <f>F63/$F$122</f>
        <v>8.7470548740495365E-3</v>
      </c>
      <c r="H63" s="4">
        <f t="shared" si="0"/>
        <v>-9.9191485722272148</v>
      </c>
      <c r="I63" s="17">
        <f t="shared" si="1"/>
        <v>69.769006366337791</v>
      </c>
    </row>
    <row r="64" spans="1:9" ht="32.25" customHeight="1" x14ac:dyDescent="0.2">
      <c r="A64" s="7" t="s">
        <v>29</v>
      </c>
      <c r="B64" s="4">
        <v>5118.7580900000003</v>
      </c>
      <c r="C64" s="5">
        <f>B82/$B$122</f>
        <v>1.292121460123813E-3</v>
      </c>
      <c r="D64" s="4">
        <v>6608.98171</v>
      </c>
      <c r="E64" s="5">
        <f>D64/$D$122</f>
        <v>8.5687799270145228E-3</v>
      </c>
      <c r="F64" s="4">
        <v>4611.0208700000003</v>
      </c>
      <c r="G64" s="5">
        <f>F64/$F$122</f>
        <v>8.7470548740495365E-3</v>
      </c>
      <c r="H64" s="4">
        <f t="shared" si="0"/>
        <v>-9.9191485722272148</v>
      </c>
      <c r="I64" s="17">
        <f t="shared" si="1"/>
        <v>69.769006366337791</v>
      </c>
    </row>
    <row r="65" spans="1:9" ht="15" x14ac:dyDescent="0.2">
      <c r="A65" s="23" t="s">
        <v>47</v>
      </c>
      <c r="B65" s="4">
        <f>B66</f>
        <v>200</v>
      </c>
      <c r="C65" s="5">
        <f>B83/$B$122</f>
        <v>8.3743603477815637E-4</v>
      </c>
      <c r="D65" s="4">
        <f>D66</f>
        <v>1062.7</v>
      </c>
      <c r="E65" s="5">
        <f>D65/$D$122</f>
        <v>1.377828359648817E-3</v>
      </c>
      <c r="F65" s="4">
        <f>F66</f>
        <v>612.70000000000005</v>
      </c>
      <c r="G65" s="5">
        <f>F65/$F$122</f>
        <v>1.162285028072352E-3</v>
      </c>
      <c r="H65" s="4" t="s">
        <v>82</v>
      </c>
      <c r="I65" s="17">
        <f t="shared" si="1"/>
        <v>57.655029641479253</v>
      </c>
    </row>
    <row r="66" spans="1:9" ht="15" x14ac:dyDescent="0.2">
      <c r="A66" s="7" t="s">
        <v>48</v>
      </c>
      <c r="B66" s="4">
        <v>200</v>
      </c>
      <c r="C66" s="5">
        <f>B84/$B$122</f>
        <v>5.6506346712138651E-5</v>
      </c>
      <c r="D66" s="4">
        <v>1062.7</v>
      </c>
      <c r="E66" s="5">
        <f>D66/$D$122</f>
        <v>1.377828359648817E-3</v>
      </c>
      <c r="F66" s="4">
        <v>612.70000000000005</v>
      </c>
      <c r="G66" s="5">
        <f>F66/$F$122</f>
        <v>1.162285028072352E-3</v>
      </c>
      <c r="H66" s="4" t="s">
        <v>82</v>
      </c>
      <c r="I66" s="17">
        <f t="shared" si="1"/>
        <v>57.655029641479253</v>
      </c>
    </row>
    <row r="67" spans="1:9" ht="53.25" customHeight="1" x14ac:dyDescent="0.2">
      <c r="A67" s="23" t="s">
        <v>49</v>
      </c>
      <c r="B67" s="4">
        <f>SUM(B68)</f>
        <v>5411.9533899999997</v>
      </c>
      <c r="C67" s="5">
        <f>B85/$B$122</f>
        <v>2.1871637387954196E-3</v>
      </c>
      <c r="D67" s="4">
        <f>SUM(D68)</f>
        <v>167.8</v>
      </c>
      <c r="E67" s="5">
        <f>D67/$D$122</f>
        <v>2.1755867013180719E-4</v>
      </c>
      <c r="F67" s="4">
        <f>SUM(F68)</f>
        <v>61.927019999999999</v>
      </c>
      <c r="G67" s="5">
        <f>F67/$F$122</f>
        <v>1.1747486237822278E-4</v>
      </c>
      <c r="H67" s="4">
        <f t="shared" si="0"/>
        <v>-98.855736264942223</v>
      </c>
      <c r="I67" s="17">
        <f t="shared" si="1"/>
        <v>36.905256257449345</v>
      </c>
    </row>
    <row r="68" spans="1:9" ht="44.25" customHeight="1" x14ac:dyDescent="0.2">
      <c r="A68" s="13" t="s">
        <v>105</v>
      </c>
      <c r="B68" s="4">
        <f>SUM(B69:B71)</f>
        <v>5411.9533899999997</v>
      </c>
      <c r="C68" s="5">
        <f>B86/$B$122</f>
        <v>0</v>
      </c>
      <c r="D68" s="4">
        <f>SUM(D69:D71)</f>
        <v>167.8</v>
      </c>
      <c r="E68" s="5">
        <f>D68/$D$122</f>
        <v>2.1755867013180719E-4</v>
      </c>
      <c r="F68" s="4">
        <f>SUM(F69:F71)</f>
        <v>61.927019999999999</v>
      </c>
      <c r="G68" s="5">
        <f>F68/$F$122</f>
        <v>1.1747486237822278E-4</v>
      </c>
      <c r="H68" s="4">
        <f t="shared" si="0"/>
        <v>-98.855736264942223</v>
      </c>
      <c r="I68" s="17">
        <f t="shared" si="1"/>
        <v>36.905256257449345</v>
      </c>
    </row>
    <row r="69" spans="1:9" ht="59.25" customHeight="1" x14ac:dyDescent="0.2">
      <c r="A69" s="7" t="s">
        <v>85</v>
      </c>
      <c r="B69" s="4">
        <v>191.61500000000001</v>
      </c>
      <c r="C69" s="5">
        <f>B87/$B$122</f>
        <v>0</v>
      </c>
      <c r="D69" s="4">
        <v>0</v>
      </c>
      <c r="E69" s="5">
        <f>D69/$D$122</f>
        <v>0</v>
      </c>
      <c r="F69" s="4">
        <v>0</v>
      </c>
      <c r="G69" s="5">
        <f>F69/$F$122</f>
        <v>0</v>
      </c>
      <c r="H69" s="4">
        <f t="shared" si="0"/>
        <v>-100</v>
      </c>
      <c r="I69" s="17" t="s">
        <v>82</v>
      </c>
    </row>
    <row r="70" spans="1:9" ht="63" hidden="1" customHeight="1" x14ac:dyDescent="0.2">
      <c r="A70" s="7" t="s">
        <v>85</v>
      </c>
      <c r="B70" s="4">
        <v>0</v>
      </c>
      <c r="C70" s="5">
        <f>B88/$B$122</f>
        <v>0</v>
      </c>
      <c r="D70" s="4">
        <v>0</v>
      </c>
      <c r="E70" s="5">
        <f>D70/$D$122</f>
        <v>0</v>
      </c>
      <c r="F70" s="4">
        <v>0</v>
      </c>
      <c r="G70" s="5">
        <f>F70/$F$122</f>
        <v>0</v>
      </c>
      <c r="H70" s="4" t="e">
        <f t="shared" si="0"/>
        <v>#DIV/0!</v>
      </c>
      <c r="I70" s="17" t="e">
        <f t="shared" si="1"/>
        <v>#DIV/0!</v>
      </c>
    </row>
    <row r="71" spans="1:9" ht="37.5" customHeight="1" x14ac:dyDescent="0.2">
      <c r="A71" s="7" t="s">
        <v>102</v>
      </c>
      <c r="B71" s="4">
        <v>5220.3383899999999</v>
      </c>
      <c r="C71" s="5">
        <f>B89/$B$122</f>
        <v>9.8908145029890705E-4</v>
      </c>
      <c r="D71" s="4">
        <v>167.8</v>
      </c>
      <c r="E71" s="5">
        <f>D71/$D$122</f>
        <v>2.1755867013180719E-4</v>
      </c>
      <c r="F71" s="4">
        <v>61.927019999999999</v>
      </c>
      <c r="G71" s="5">
        <f>F71/$F$122</f>
        <v>1.1747486237822278E-4</v>
      </c>
      <c r="H71" s="4" t="s">
        <v>82</v>
      </c>
      <c r="I71" s="17">
        <f t="shared" si="1"/>
        <v>36.905256257449345</v>
      </c>
    </row>
    <row r="72" spans="1:9" ht="44.25" customHeight="1" x14ac:dyDescent="0.2">
      <c r="A72" s="23" t="s">
        <v>50</v>
      </c>
      <c r="B72" s="4">
        <f>SUM(B73+B76)</f>
        <v>33832.279990000003</v>
      </c>
      <c r="C72" s="5">
        <f>B90/$B$122</f>
        <v>1.5545402292605668E-3</v>
      </c>
      <c r="D72" s="4">
        <f>SUM(D73+D76)</f>
        <v>57637.067880000002</v>
      </c>
      <c r="E72" s="5">
        <f>D72/$D$122</f>
        <v>7.4728509167279494E-2</v>
      </c>
      <c r="F72" s="4">
        <f>SUM(F73+F76)</f>
        <v>40692.981050000002</v>
      </c>
      <c r="G72" s="5">
        <f>F72/$F$122</f>
        <v>7.7194128647049026E-2</v>
      </c>
      <c r="H72" s="4">
        <f t="shared" si="0"/>
        <v>20.278565506161144</v>
      </c>
      <c r="I72" s="17">
        <f t="shared" si="1"/>
        <v>70.602101298286939</v>
      </c>
    </row>
    <row r="73" spans="1:9" ht="37.5" customHeight="1" x14ac:dyDescent="0.2">
      <c r="A73" s="13" t="s">
        <v>51</v>
      </c>
      <c r="B73" s="4">
        <f>SUM(B74:B75)</f>
        <v>29548.140920000002</v>
      </c>
      <c r="C73" s="5">
        <f>B95/$B$122</f>
        <v>6.0493483162579948E-4</v>
      </c>
      <c r="D73" s="4">
        <f>SUM(D74:D75)</f>
        <v>51354.8</v>
      </c>
      <c r="E73" s="5">
        <f>D73/$D$122</f>
        <v>6.6583325344963834E-2</v>
      </c>
      <c r="F73" s="4">
        <f>SUM(F74:F75)</f>
        <v>35563.771509999999</v>
      </c>
      <c r="G73" s="5">
        <f>F73/$F$122</f>
        <v>6.7464075677915875E-2</v>
      </c>
      <c r="H73" s="4">
        <f t="shared" si="0"/>
        <v>20.358744755844342</v>
      </c>
      <c r="I73" s="17">
        <f t="shared" si="1"/>
        <v>69.251114813026234</v>
      </c>
    </row>
    <row r="74" spans="1:9" ht="30" customHeight="1" x14ac:dyDescent="0.2">
      <c r="A74" s="7" t="s">
        <v>52</v>
      </c>
      <c r="B74" s="4">
        <v>23743.073400000001</v>
      </c>
      <c r="C74" s="5">
        <f>B96/$B$122</f>
        <v>2.3633548148065121E-5</v>
      </c>
      <c r="D74" s="4">
        <v>42938.8</v>
      </c>
      <c r="E74" s="5">
        <f>D74/$D$122</f>
        <v>5.5671681913323258E-2</v>
      </c>
      <c r="F74" s="4">
        <v>30844.403999999999</v>
      </c>
      <c r="G74" s="5">
        <f>F74/$F$122</f>
        <v>5.8511488442981818E-2</v>
      </c>
      <c r="H74" s="4">
        <f t="shared" ref="H74:H121" si="4">F74/B74*100-100</f>
        <v>29.909062236230966</v>
      </c>
      <c r="I74" s="17">
        <f t="shared" ref="I74:I121" si="5">F74/D74*100</f>
        <v>71.833409410602982</v>
      </c>
    </row>
    <row r="75" spans="1:9" ht="33.75" customHeight="1" x14ac:dyDescent="0.2">
      <c r="A75" s="7" t="s">
        <v>53</v>
      </c>
      <c r="B75" s="4">
        <v>5805.0675199999996</v>
      </c>
      <c r="C75" s="5">
        <f>B97/$B$122</f>
        <v>0</v>
      </c>
      <c r="D75" s="4">
        <v>8416</v>
      </c>
      <c r="E75" s="5">
        <f>D75/$D$122</f>
        <v>1.091164343164058E-2</v>
      </c>
      <c r="F75" s="4">
        <v>4719.36751</v>
      </c>
      <c r="G75" s="5">
        <f>F75/$F$122</f>
        <v>8.9525872349340545E-3</v>
      </c>
      <c r="H75" s="4">
        <f t="shared" si="4"/>
        <v>-18.702625012706136</v>
      </c>
      <c r="I75" s="17">
        <f t="shared" si="5"/>
        <v>56.076134862167301</v>
      </c>
    </row>
    <row r="76" spans="1:9" ht="30" x14ac:dyDescent="0.2">
      <c r="A76" s="13" t="s">
        <v>54</v>
      </c>
      <c r="B76" s="4">
        <f>SUM(B77:B78)</f>
        <v>4284.1390700000002</v>
      </c>
      <c r="C76" s="5">
        <f>B99/$B$122</f>
        <v>0</v>
      </c>
      <c r="D76" s="4">
        <f>SUM(D77:D78)</f>
        <v>6282.2678799999994</v>
      </c>
      <c r="E76" s="5">
        <f>D76/$D$122</f>
        <v>8.1451838223156586E-3</v>
      </c>
      <c r="F76" s="4">
        <f>SUM(F77:F78)</f>
        <v>5129.2095399999998</v>
      </c>
      <c r="G76" s="5">
        <f>F76/$F$122</f>
        <v>9.7300529691331395E-3</v>
      </c>
      <c r="H76" s="4">
        <f t="shared" si="4"/>
        <v>19.725561103225346</v>
      </c>
      <c r="I76" s="17">
        <f t="shared" si="5"/>
        <v>81.645826602351121</v>
      </c>
    </row>
    <row r="77" spans="1:9" ht="30" x14ac:dyDescent="0.2">
      <c r="A77" s="7" t="s">
        <v>55</v>
      </c>
      <c r="B77" s="4">
        <v>478.26</v>
      </c>
      <c r="C77" s="5">
        <f>B100/$B$122</f>
        <v>1.7201908242926158E-4</v>
      </c>
      <c r="D77" s="4">
        <v>765.74</v>
      </c>
      <c r="E77" s="5">
        <f>D77/$D$122</f>
        <v>9.9280915415214557E-4</v>
      </c>
      <c r="F77" s="4">
        <v>603.12</v>
      </c>
      <c r="G77" s="5">
        <f>F77/$F$122</f>
        <v>1.1441118755198252E-3</v>
      </c>
      <c r="H77" s="4">
        <f t="shared" si="4"/>
        <v>26.107138376615225</v>
      </c>
      <c r="I77" s="17">
        <f t="shared" si="5"/>
        <v>78.763026614777871</v>
      </c>
    </row>
    <row r="78" spans="1:9" ht="30" x14ac:dyDescent="0.2">
      <c r="A78" s="7" t="s">
        <v>56</v>
      </c>
      <c r="B78" s="4">
        <v>3805.87907</v>
      </c>
      <c r="C78" s="5">
        <f>B101/$B$122</f>
        <v>0</v>
      </c>
      <c r="D78" s="4">
        <v>5516.5278799999996</v>
      </c>
      <c r="E78" s="5">
        <f>D78/$D$122</f>
        <v>7.1523746681635128E-3</v>
      </c>
      <c r="F78" s="4">
        <v>4526.0895399999999</v>
      </c>
      <c r="G78" s="5">
        <f>F78/$F$122</f>
        <v>8.5859410936133147E-3</v>
      </c>
      <c r="H78" s="4">
        <f t="shared" si="4"/>
        <v>18.923629909239352</v>
      </c>
      <c r="I78" s="17">
        <f t="shared" si="5"/>
        <v>82.045983242633412</v>
      </c>
    </row>
    <row r="79" spans="1:9" ht="15" x14ac:dyDescent="0.2">
      <c r="A79" s="23" t="s">
        <v>90</v>
      </c>
      <c r="B79" s="4">
        <f>SUM(B80+B110)</f>
        <v>48485.902270000006</v>
      </c>
      <c r="C79" s="5">
        <f>B102/$B$122</f>
        <v>0</v>
      </c>
      <c r="D79" s="4">
        <f>SUM(D80+D110)</f>
        <v>72275.476620000001</v>
      </c>
      <c r="E79" s="5">
        <f>D79/$D$122</f>
        <v>9.3707726916506098E-2</v>
      </c>
      <c r="F79" s="4">
        <f>SUM(F80+F110)</f>
        <v>41502.322609999996</v>
      </c>
      <c r="G79" s="5">
        <f>F79/$F$122</f>
        <v>7.8729440508946716E-2</v>
      </c>
      <c r="H79" s="4">
        <f t="shared" si="4"/>
        <v>-14.403320002402026</v>
      </c>
      <c r="I79" s="17">
        <f t="shared" si="5"/>
        <v>57.422412899751826</v>
      </c>
    </row>
    <row r="80" spans="1:9" ht="15" x14ac:dyDescent="0.2">
      <c r="A80" s="13" t="s">
        <v>95</v>
      </c>
      <c r="B80" s="24">
        <f>SUM(B81:B109)</f>
        <v>16256.055550000001</v>
      </c>
      <c r="C80" s="5">
        <f>B103/$B$122</f>
        <v>0</v>
      </c>
      <c r="D80" s="4">
        <f>SUM(D81:D109)</f>
        <v>18860.92021</v>
      </c>
      <c r="E80" s="5">
        <f>D80/$D$122</f>
        <v>2.4453854102203371E-2</v>
      </c>
      <c r="F80" s="4">
        <f>SUM(F81:F109)</f>
        <v>4546.0156200000001</v>
      </c>
      <c r="G80" s="5">
        <f>F80/$F$122</f>
        <v>8.6237406438861609E-3</v>
      </c>
      <c r="H80" s="4">
        <f t="shared" si="4"/>
        <v>-72.034940419479568</v>
      </c>
      <c r="I80" s="17">
        <f t="shared" si="5"/>
        <v>24.102830452512688</v>
      </c>
    </row>
    <row r="81" spans="1:9" ht="105" x14ac:dyDescent="0.2">
      <c r="A81" s="7" t="s">
        <v>98</v>
      </c>
      <c r="B81" s="4">
        <v>454.90726000000001</v>
      </c>
      <c r="C81" s="5">
        <f>B104/$B$122</f>
        <v>0</v>
      </c>
      <c r="D81" s="4">
        <v>500</v>
      </c>
      <c r="E81" s="5">
        <f>D81/$D$122</f>
        <v>6.4826778942731584E-4</v>
      </c>
      <c r="F81" s="4">
        <v>480.24124</v>
      </c>
      <c r="G81" s="5">
        <f>F81/$F$122</f>
        <v>9.1101224598482311E-4</v>
      </c>
      <c r="H81" s="4">
        <f t="shared" si="4"/>
        <v>5.5690427978661035</v>
      </c>
      <c r="I81" s="17">
        <f t="shared" si="5"/>
        <v>96.048248000000001</v>
      </c>
    </row>
    <row r="82" spans="1:9" ht="60" x14ac:dyDescent="0.2">
      <c r="A82" s="7" t="s">
        <v>62</v>
      </c>
      <c r="B82" s="4">
        <v>634.20899999999995</v>
      </c>
      <c r="C82" s="5">
        <f>B105/$B$122</f>
        <v>0</v>
      </c>
      <c r="D82" s="4">
        <v>1543.4</v>
      </c>
      <c r="E82" s="5">
        <f>D82/$D$122</f>
        <v>2.0010730124042386E-3</v>
      </c>
      <c r="F82" s="4">
        <v>854.66200000000003</v>
      </c>
      <c r="G82" s="5">
        <f>F82/$F$122</f>
        <v>1.6212842282721928E-3</v>
      </c>
      <c r="H82" s="4" t="s">
        <v>82</v>
      </c>
      <c r="I82" s="17">
        <f t="shared" si="5"/>
        <v>55.375275366074895</v>
      </c>
    </row>
    <row r="83" spans="1:9" ht="60" x14ac:dyDescent="0.2">
      <c r="A83" s="7" t="s">
        <v>63</v>
      </c>
      <c r="B83" s="4">
        <v>411.03680000000003</v>
      </c>
      <c r="C83" s="5">
        <f>B106/$B$122</f>
        <v>0</v>
      </c>
      <c r="D83" s="4">
        <v>513.4</v>
      </c>
      <c r="E83" s="5">
        <f>D83/$D$122</f>
        <v>6.6564136618396782E-4</v>
      </c>
      <c r="F83" s="4">
        <v>481.09870000000001</v>
      </c>
      <c r="G83" s="5">
        <f>F83/$F$122</f>
        <v>9.1263883798771341E-4</v>
      </c>
      <c r="H83" s="4">
        <f t="shared" si="4"/>
        <v>17.045164812493681</v>
      </c>
      <c r="I83" s="17">
        <f t="shared" si="5"/>
        <v>93.708356057654854</v>
      </c>
    </row>
    <row r="84" spans="1:9" ht="45" x14ac:dyDescent="0.2">
      <c r="A84" s="7" t="s">
        <v>64</v>
      </c>
      <c r="B84" s="4">
        <v>27.73488</v>
      </c>
      <c r="C84" s="5">
        <f>B107/$B$122</f>
        <v>0</v>
      </c>
      <c r="D84" s="4">
        <v>50.9</v>
      </c>
      <c r="E84" s="5">
        <f>D84/$D$122</f>
        <v>6.599366096370074E-5</v>
      </c>
      <c r="F84" s="4">
        <v>28.788170000000001</v>
      </c>
      <c r="G84" s="5">
        <f>F84/$F$122</f>
        <v>5.4610835607314578E-5</v>
      </c>
      <c r="H84" s="4">
        <f t="shared" si="4"/>
        <v>3.7977088777741272</v>
      </c>
      <c r="I84" s="17">
        <f t="shared" si="5"/>
        <v>56.558290766208252</v>
      </c>
    </row>
    <row r="85" spans="1:9" ht="50.25" customHeight="1" x14ac:dyDescent="0.2">
      <c r="A85" s="7" t="s">
        <v>65</v>
      </c>
      <c r="B85" s="4">
        <v>1073.52054</v>
      </c>
      <c r="C85" s="5">
        <f>B108/$B$122</f>
        <v>4.0148712341429838E-4</v>
      </c>
      <c r="D85" s="4">
        <v>1422.4</v>
      </c>
      <c r="E85" s="5">
        <f>D85/$D$122</f>
        <v>1.844192207362828E-3</v>
      </c>
      <c r="F85" s="4">
        <v>616.92552000000001</v>
      </c>
      <c r="G85" s="5">
        <f>F85/$F$122</f>
        <v>1.1703007921197166E-3</v>
      </c>
      <c r="H85" s="4">
        <f t="shared" si="4"/>
        <v>-42.532490342476351</v>
      </c>
      <c r="I85" s="17">
        <f t="shared" si="5"/>
        <v>43.372154105736783</v>
      </c>
    </row>
    <row r="86" spans="1:9" ht="50.25" hidden="1" customHeight="1" x14ac:dyDescent="0.2">
      <c r="A86" s="7" t="s">
        <v>86</v>
      </c>
      <c r="B86" s="4">
        <v>0</v>
      </c>
      <c r="C86" s="5">
        <f>B110/$B$122</f>
        <v>6.5664278815679197E-2</v>
      </c>
      <c r="D86" s="4">
        <v>0</v>
      </c>
      <c r="E86" s="5">
        <f>D86/$D$122</f>
        <v>0</v>
      </c>
      <c r="F86" s="4">
        <v>0</v>
      </c>
      <c r="G86" s="5">
        <f>F86/$F$122</f>
        <v>0</v>
      </c>
      <c r="H86" s="4" t="e">
        <f t="shared" si="4"/>
        <v>#DIV/0!</v>
      </c>
      <c r="I86" s="17" t="e">
        <f t="shared" si="5"/>
        <v>#DIV/0!</v>
      </c>
    </row>
    <row r="87" spans="1:9" ht="50.25" hidden="1" customHeight="1" x14ac:dyDescent="0.2">
      <c r="A87" s="7" t="s">
        <v>87</v>
      </c>
      <c r="B87" s="4">
        <v>0</v>
      </c>
      <c r="C87" s="5">
        <f>B111/$B$122</f>
        <v>4.6888928557663623E-3</v>
      </c>
      <c r="D87" s="4">
        <v>0</v>
      </c>
      <c r="E87" s="5">
        <f>D87/$D$122</f>
        <v>0</v>
      </c>
      <c r="F87" s="4">
        <v>0</v>
      </c>
      <c r="G87" s="5">
        <f>F87/$F$122</f>
        <v>0</v>
      </c>
      <c r="H87" s="4" t="e">
        <f t="shared" si="4"/>
        <v>#DIV/0!</v>
      </c>
      <c r="I87" s="17" t="e">
        <f t="shared" si="5"/>
        <v>#DIV/0!</v>
      </c>
    </row>
    <row r="88" spans="1:9" ht="63.75" hidden="1" customHeight="1" x14ac:dyDescent="0.2">
      <c r="A88" s="7" t="s">
        <v>88</v>
      </c>
      <c r="B88" s="4">
        <v>0</v>
      </c>
      <c r="C88" s="5">
        <f>B112/$B$122</f>
        <v>3.4341279672602727E-3</v>
      </c>
      <c r="D88" s="4">
        <v>0</v>
      </c>
      <c r="E88" s="5">
        <f>D88/$D$122</f>
        <v>0</v>
      </c>
      <c r="F88" s="4">
        <v>0</v>
      </c>
      <c r="G88" s="5">
        <f>F88/$F$122</f>
        <v>0</v>
      </c>
      <c r="H88" s="4" t="e">
        <f t="shared" si="4"/>
        <v>#DIV/0!</v>
      </c>
      <c r="I88" s="17" t="e">
        <f t="shared" si="5"/>
        <v>#DIV/0!</v>
      </c>
    </row>
    <row r="89" spans="1:9" ht="41.25" customHeight="1" x14ac:dyDescent="0.2">
      <c r="A89" s="7" t="s">
        <v>86</v>
      </c>
      <c r="B89" s="4">
        <v>485.46857</v>
      </c>
      <c r="C89" s="5">
        <f>B113/$B$122</f>
        <v>4.8552131786933066E-2</v>
      </c>
      <c r="D89" s="4">
        <v>1300</v>
      </c>
      <c r="E89" s="5">
        <f>D89/$D$122</f>
        <v>1.6854962525110211E-3</v>
      </c>
      <c r="F89" s="4">
        <v>0</v>
      </c>
      <c r="G89" s="5">
        <f>F89/$F$122</f>
        <v>0</v>
      </c>
      <c r="H89" s="4">
        <f t="shared" si="4"/>
        <v>-100</v>
      </c>
      <c r="I89" s="17">
        <f t="shared" si="5"/>
        <v>0</v>
      </c>
    </row>
    <row r="90" spans="1:9" ht="38.25" customHeight="1" x14ac:dyDescent="0.2">
      <c r="A90" s="7" t="s">
        <v>103</v>
      </c>
      <c r="B90" s="4">
        <v>763.01139999999998</v>
      </c>
      <c r="C90" s="5">
        <f t="shared" ref="C90:C98" si="6">B114/$B$122</f>
        <v>0</v>
      </c>
      <c r="D90" s="4">
        <v>563</v>
      </c>
      <c r="E90" s="5">
        <f>D90/$D$122</f>
        <v>7.2994953089515762E-4</v>
      </c>
      <c r="F90" s="4">
        <v>24</v>
      </c>
      <c r="G90" s="5">
        <f>F90/$F$122</f>
        <v>4.5527730820526267E-5</v>
      </c>
      <c r="H90" s="4">
        <f t="shared" si="4"/>
        <v>-96.854568621124145</v>
      </c>
      <c r="I90" s="17">
        <f t="shared" si="5"/>
        <v>4.2628774422735347</v>
      </c>
    </row>
    <row r="91" spans="1:9" ht="98.25" customHeight="1" x14ac:dyDescent="0.2">
      <c r="A91" s="7" t="s">
        <v>115</v>
      </c>
      <c r="B91" s="4">
        <v>0</v>
      </c>
      <c r="C91" s="5">
        <f t="shared" si="6"/>
        <v>0</v>
      </c>
      <c r="D91" s="4">
        <v>2194.3000000000002</v>
      </c>
      <c r="E91" s="5">
        <f>D91/$D$122</f>
        <v>2.8449880206807181E-3</v>
      </c>
      <c r="F91" s="4">
        <v>0</v>
      </c>
      <c r="G91" s="5">
        <f>F91/$F$122</f>
        <v>0</v>
      </c>
      <c r="H91" s="4" t="s">
        <v>82</v>
      </c>
      <c r="I91" s="17">
        <f t="shared" si="5"/>
        <v>0</v>
      </c>
    </row>
    <row r="92" spans="1:9" ht="98.25" customHeight="1" x14ac:dyDescent="0.2">
      <c r="A92" s="7" t="s">
        <v>120</v>
      </c>
      <c r="B92" s="4">
        <v>9788.9256000000005</v>
      </c>
      <c r="C92" s="5">
        <f t="shared" si="6"/>
        <v>0</v>
      </c>
      <c r="D92" s="4">
        <v>0</v>
      </c>
      <c r="E92" s="5">
        <f>D92/$D$122</f>
        <v>0</v>
      </c>
      <c r="F92" s="4">
        <v>0</v>
      </c>
      <c r="G92" s="5">
        <f>F92/$F$122</f>
        <v>0</v>
      </c>
      <c r="H92" s="4">
        <f t="shared" si="4"/>
        <v>-100</v>
      </c>
      <c r="I92" s="17" t="s">
        <v>82</v>
      </c>
    </row>
    <row r="93" spans="1:9" ht="60.75" customHeight="1" x14ac:dyDescent="0.2">
      <c r="A93" s="7" t="s">
        <v>88</v>
      </c>
      <c r="B93" s="4">
        <v>21.6</v>
      </c>
      <c r="C93" s="5">
        <f t="shared" si="6"/>
        <v>1.1309812258870804E-3</v>
      </c>
      <c r="D93" s="4">
        <v>18.899999999999999</v>
      </c>
      <c r="E93" s="5">
        <f>D93/$D$122</f>
        <v>2.4504522440352537E-5</v>
      </c>
      <c r="F93" s="4">
        <v>18.899999999999999</v>
      </c>
      <c r="G93" s="5">
        <f>F93/$F$122</f>
        <v>3.5853088021164437E-5</v>
      </c>
      <c r="H93" s="4">
        <f t="shared" si="4"/>
        <v>-12.500000000000014</v>
      </c>
      <c r="I93" s="17">
        <f t="shared" si="5"/>
        <v>100</v>
      </c>
    </row>
    <row r="94" spans="1:9" ht="60.75" customHeight="1" x14ac:dyDescent="0.2">
      <c r="A94" s="7" t="s">
        <v>116</v>
      </c>
      <c r="B94" s="4">
        <v>2005.63</v>
      </c>
      <c r="C94" s="5">
        <f t="shared" si="6"/>
        <v>7.8581449798324193E-3</v>
      </c>
      <c r="D94" s="4">
        <v>350</v>
      </c>
      <c r="E94" s="5">
        <f>D94/$D$122</f>
        <v>4.5378745259912103E-4</v>
      </c>
      <c r="F94" s="4">
        <v>350</v>
      </c>
      <c r="G94" s="5">
        <f>F94/$F$122</f>
        <v>6.6394607446600812E-4</v>
      </c>
      <c r="H94" s="4">
        <f t="shared" si="4"/>
        <v>-82.549124215333833</v>
      </c>
      <c r="I94" s="17">
        <f t="shared" si="5"/>
        <v>100</v>
      </c>
    </row>
    <row r="95" spans="1:9" ht="30" x14ac:dyDescent="0.2">
      <c r="A95" s="7" t="s">
        <v>66</v>
      </c>
      <c r="B95" s="4">
        <v>296.91876999999999</v>
      </c>
      <c r="C95" s="5">
        <f t="shared" si="6"/>
        <v>8.3372475276897399E-3</v>
      </c>
      <c r="D95" s="4">
        <v>701.4</v>
      </c>
      <c r="E95" s="5">
        <f>D95/$D$122</f>
        <v>9.0939005500863853E-4</v>
      </c>
      <c r="F95" s="4">
        <v>254.57039</v>
      </c>
      <c r="G95" s="5">
        <f>F95/$F$122</f>
        <v>4.8291717461651637E-4</v>
      </c>
      <c r="H95" s="4">
        <f t="shared" si="4"/>
        <v>-14.262614653832756</v>
      </c>
      <c r="I95" s="17">
        <f t="shared" si="5"/>
        <v>36.294609352723128</v>
      </c>
    </row>
    <row r="96" spans="1:9" ht="60" x14ac:dyDescent="0.2">
      <c r="A96" s="7" t="s">
        <v>67</v>
      </c>
      <c r="B96" s="4">
        <v>11.6</v>
      </c>
      <c r="C96" s="5">
        <f t="shared" si="6"/>
        <v>8.3372475276897399E-3</v>
      </c>
      <c r="D96" s="4">
        <v>0.2</v>
      </c>
      <c r="E96" s="5">
        <f>D96/$D$122</f>
        <v>2.5930711577092632E-7</v>
      </c>
      <c r="F96" s="4">
        <v>0.2</v>
      </c>
      <c r="G96" s="5">
        <f>F96/$F$122</f>
        <v>3.7939775683771896E-7</v>
      </c>
      <c r="H96" s="4">
        <f t="shared" si="4"/>
        <v>-98.275862068965523</v>
      </c>
      <c r="I96" s="17">
        <f t="shared" si="5"/>
        <v>100</v>
      </c>
    </row>
    <row r="97" spans="1:9" ht="18" customHeight="1" x14ac:dyDescent="0.2">
      <c r="A97" s="7" t="s">
        <v>68</v>
      </c>
      <c r="B97" s="4">
        <v>0</v>
      </c>
      <c r="C97" s="5">
        <f t="shared" si="6"/>
        <v>8.3372475276897399E-3</v>
      </c>
      <c r="D97" s="4">
        <v>0</v>
      </c>
      <c r="E97" s="5">
        <f>D97/$D$122</f>
        <v>0</v>
      </c>
      <c r="F97" s="4">
        <v>0</v>
      </c>
      <c r="G97" s="5">
        <f>F97/$F$122</f>
        <v>0</v>
      </c>
      <c r="H97" s="4" t="s">
        <v>82</v>
      </c>
      <c r="I97" s="17" t="s">
        <v>82</v>
      </c>
    </row>
    <row r="98" spans="1:9" ht="32.25" customHeight="1" x14ac:dyDescent="0.2">
      <c r="A98" s="7" t="s">
        <v>117</v>
      </c>
      <c r="B98" s="4">
        <v>0</v>
      </c>
      <c r="C98" s="5">
        <f t="shared" si="6"/>
        <v>1</v>
      </c>
      <c r="D98" s="4">
        <v>1095.7</v>
      </c>
      <c r="E98" s="5">
        <f>D98/$D$122</f>
        <v>1.4206140337510199E-3</v>
      </c>
      <c r="F98" s="4">
        <v>1094.7719999999999</v>
      </c>
      <c r="G98" s="5">
        <f>F98/$F$122</f>
        <v>2.076770205243716E-3</v>
      </c>
      <c r="H98" s="4" t="s">
        <v>82</v>
      </c>
      <c r="I98" s="17"/>
    </row>
    <row r="99" spans="1:9" ht="39" customHeight="1" x14ac:dyDescent="0.2">
      <c r="A99" s="7" t="s">
        <v>104</v>
      </c>
      <c r="B99" s="4">
        <v>0</v>
      </c>
      <c r="C99" s="5">
        <f t="shared" ref="C99:C108" si="7">B119/$B$122</f>
        <v>8.3372475276897399E-3</v>
      </c>
      <c r="D99" s="4">
        <v>0</v>
      </c>
      <c r="E99" s="5">
        <f>D99/$D$122</f>
        <v>0</v>
      </c>
      <c r="F99" s="4">
        <v>0</v>
      </c>
      <c r="G99" s="5">
        <f>F99/$F$122</f>
        <v>0</v>
      </c>
      <c r="H99" s="4" t="s">
        <v>82</v>
      </c>
      <c r="I99" s="17" t="s">
        <v>82</v>
      </c>
    </row>
    <row r="100" spans="1:9" ht="15" x14ac:dyDescent="0.2">
      <c r="A100" s="7" t="s">
        <v>69</v>
      </c>
      <c r="B100" s="4">
        <v>84.431730000000002</v>
      </c>
      <c r="C100" s="5">
        <f t="shared" si="7"/>
        <v>8.3372475276897399E-3</v>
      </c>
      <c r="D100" s="4">
        <v>162</v>
      </c>
      <c r="E100" s="5">
        <f>D100/$D$122</f>
        <v>2.1003876377445033E-4</v>
      </c>
      <c r="F100" s="4">
        <v>88.777600000000007</v>
      </c>
      <c r="G100" s="5">
        <f>F100/$F$122</f>
        <v>1.6841011148718138E-4</v>
      </c>
      <c r="H100" s="4">
        <f t="shared" si="4"/>
        <v>5.1471999922304121</v>
      </c>
      <c r="I100" s="17">
        <f t="shared" si="5"/>
        <v>54.800987654320984</v>
      </c>
    </row>
    <row r="101" spans="1:9" ht="30" x14ac:dyDescent="0.2">
      <c r="A101" s="7" t="s">
        <v>70</v>
      </c>
      <c r="B101" s="4">
        <v>0</v>
      </c>
      <c r="C101" s="5">
        <f t="shared" si="7"/>
        <v>8.3372475276897399E-3</v>
      </c>
      <c r="D101" s="4">
        <v>100</v>
      </c>
      <c r="E101" s="5">
        <f>D101/$D$122</f>
        <v>1.2965355788546317E-4</v>
      </c>
      <c r="F101" s="4">
        <v>0</v>
      </c>
      <c r="G101" s="5">
        <f>F101/$F$122</f>
        <v>0</v>
      </c>
      <c r="H101" s="4" t="s">
        <v>82</v>
      </c>
      <c r="I101" s="17">
        <f t="shared" si="5"/>
        <v>0</v>
      </c>
    </row>
    <row r="102" spans="1:9" ht="45" x14ac:dyDescent="0.2">
      <c r="A102" s="7" t="s">
        <v>71</v>
      </c>
      <c r="B102" s="4">
        <v>0</v>
      </c>
      <c r="C102" s="5">
        <f t="shared" si="7"/>
        <v>1</v>
      </c>
      <c r="D102" s="4">
        <v>1.0893699999999999</v>
      </c>
      <c r="E102" s="5">
        <f>D102/$D$122</f>
        <v>1.41240696353687E-6</v>
      </c>
      <c r="F102" s="4">
        <v>0</v>
      </c>
      <c r="G102" s="5">
        <f>F102/$F$122</f>
        <v>0</v>
      </c>
      <c r="H102" s="4" t="s">
        <v>82</v>
      </c>
      <c r="I102" s="17">
        <f t="shared" si="5"/>
        <v>0</v>
      </c>
    </row>
    <row r="103" spans="1:9" ht="30" hidden="1" x14ac:dyDescent="0.2">
      <c r="A103" s="7" t="s">
        <v>72</v>
      </c>
      <c r="B103" s="4">
        <v>0</v>
      </c>
      <c r="C103" s="5">
        <f t="shared" si="7"/>
        <v>0</v>
      </c>
      <c r="D103" s="4">
        <v>0</v>
      </c>
      <c r="E103" s="5">
        <f>D103/$D$122</f>
        <v>0</v>
      </c>
      <c r="F103" s="4">
        <v>0</v>
      </c>
      <c r="G103" s="5">
        <f>F103/$F$122</f>
        <v>0</v>
      </c>
      <c r="H103" s="4" t="e">
        <f t="shared" si="4"/>
        <v>#DIV/0!</v>
      </c>
      <c r="I103" s="17" t="e">
        <f t="shared" si="5"/>
        <v>#DIV/0!</v>
      </c>
    </row>
    <row r="104" spans="1:9" ht="30" hidden="1" x14ac:dyDescent="0.2">
      <c r="A104" s="7" t="s">
        <v>81</v>
      </c>
      <c r="B104" s="4">
        <v>0</v>
      </c>
      <c r="C104" s="5">
        <f t="shared" si="7"/>
        <v>0</v>
      </c>
      <c r="D104" s="4">
        <v>0</v>
      </c>
      <c r="E104" s="5">
        <f>D104/$D$122</f>
        <v>0</v>
      </c>
      <c r="F104" s="4">
        <v>0</v>
      </c>
      <c r="G104" s="5">
        <f>F104/$F$122</f>
        <v>0</v>
      </c>
      <c r="H104" s="4" t="e">
        <f t="shared" si="4"/>
        <v>#DIV/0!</v>
      </c>
      <c r="I104" s="17" t="e">
        <f t="shared" si="5"/>
        <v>#DIV/0!</v>
      </c>
    </row>
    <row r="105" spans="1:9" ht="30" hidden="1" x14ac:dyDescent="0.2">
      <c r="A105" s="7" t="s">
        <v>73</v>
      </c>
      <c r="B105" s="4">
        <v>0</v>
      </c>
      <c r="C105" s="5">
        <f t="shared" si="7"/>
        <v>0</v>
      </c>
      <c r="D105" s="4">
        <v>0</v>
      </c>
      <c r="E105" s="5">
        <f>D105/$D$122</f>
        <v>0</v>
      </c>
      <c r="F105" s="4">
        <v>0</v>
      </c>
      <c r="G105" s="5">
        <f>F105/$F$122</f>
        <v>0</v>
      </c>
      <c r="H105" s="4" t="e">
        <f t="shared" si="4"/>
        <v>#DIV/0!</v>
      </c>
      <c r="I105" s="17" t="e">
        <f t="shared" si="5"/>
        <v>#DIV/0!</v>
      </c>
    </row>
    <row r="106" spans="1:9" ht="45" hidden="1" x14ac:dyDescent="0.2">
      <c r="A106" s="7" t="s">
        <v>74</v>
      </c>
      <c r="B106" s="4">
        <v>0</v>
      </c>
      <c r="C106" s="5">
        <f t="shared" si="7"/>
        <v>0</v>
      </c>
      <c r="D106" s="4">
        <v>0</v>
      </c>
      <c r="E106" s="5">
        <f>D106/$D$122</f>
        <v>0</v>
      </c>
      <c r="F106" s="4">
        <v>0</v>
      </c>
      <c r="G106" s="5">
        <f>F106/$F$122</f>
        <v>0</v>
      </c>
      <c r="H106" s="4" t="e">
        <f t="shared" si="4"/>
        <v>#DIV/0!</v>
      </c>
      <c r="I106" s="17" t="e">
        <f t="shared" si="5"/>
        <v>#DIV/0!</v>
      </c>
    </row>
    <row r="107" spans="1:9" ht="45" hidden="1" x14ac:dyDescent="0.2">
      <c r="A107" s="7" t="s">
        <v>75</v>
      </c>
      <c r="B107" s="4">
        <v>0</v>
      </c>
      <c r="C107" s="5">
        <f t="shared" si="7"/>
        <v>0</v>
      </c>
      <c r="D107" s="4">
        <v>0</v>
      </c>
      <c r="E107" s="5">
        <f>D107/$D$122</f>
        <v>0</v>
      </c>
      <c r="F107" s="4">
        <v>0</v>
      </c>
      <c r="G107" s="5">
        <f>F107/$F$122</f>
        <v>0</v>
      </c>
      <c r="H107" s="4" t="e">
        <f t="shared" si="4"/>
        <v>#DIV/0!</v>
      </c>
      <c r="I107" s="17" t="e">
        <f t="shared" si="5"/>
        <v>#DIV/0!</v>
      </c>
    </row>
    <row r="108" spans="1:9" ht="30" x14ac:dyDescent="0.2">
      <c r="A108" s="7" t="s">
        <v>72</v>
      </c>
      <c r="B108" s="4">
        <v>197.06100000000001</v>
      </c>
      <c r="C108" s="5">
        <f t="shared" si="7"/>
        <v>0</v>
      </c>
      <c r="D108" s="4">
        <v>572.6</v>
      </c>
      <c r="E108" s="5">
        <f>D108/$D$122</f>
        <v>7.4239627245216205E-4</v>
      </c>
      <c r="F108" s="4">
        <v>253.08</v>
      </c>
      <c r="G108" s="5">
        <f>F108/$F$122</f>
        <v>4.8008992150244955E-4</v>
      </c>
      <c r="H108" s="4">
        <f t="shared" si="4"/>
        <v>28.427238266323627</v>
      </c>
      <c r="I108" s="17">
        <f t="shared" si="5"/>
        <v>44.19839329374782</v>
      </c>
    </row>
    <row r="109" spans="1:9" ht="30" x14ac:dyDescent="0.2">
      <c r="A109" s="7" t="s">
        <v>118</v>
      </c>
      <c r="B109" s="4">
        <v>0</v>
      </c>
      <c r="C109" s="5"/>
      <c r="D109" s="4">
        <v>7771.6308399999998</v>
      </c>
      <c r="E109" s="5">
        <f>D109/$D$122</f>
        <v>1.0076195889783906E-2</v>
      </c>
      <c r="F109" s="4">
        <v>0</v>
      </c>
      <c r="G109" s="5">
        <f>F109/$F$122</f>
        <v>0</v>
      </c>
      <c r="H109" s="4" t="s">
        <v>82</v>
      </c>
      <c r="I109" s="17">
        <f t="shared" si="5"/>
        <v>0</v>
      </c>
    </row>
    <row r="110" spans="1:9" ht="30" x14ac:dyDescent="0.2">
      <c r="A110" s="13" t="s">
        <v>94</v>
      </c>
      <c r="B110" s="4">
        <f>SUM(B111:B118)</f>
        <v>32229.846720000001</v>
      </c>
      <c r="C110" s="5">
        <f>B129/$B$122</f>
        <v>0</v>
      </c>
      <c r="D110" s="4">
        <f>SUM(D111:D118)</f>
        <v>53414.556410000005</v>
      </c>
      <c r="E110" s="5">
        <f>D110/$D$122</f>
        <v>6.925387281430273E-2</v>
      </c>
      <c r="F110" s="4">
        <f>SUM(F111:F118)</f>
        <v>36956.306989999997</v>
      </c>
      <c r="G110" s="5">
        <f>F110/$F$122</f>
        <v>7.0105699865060558E-2</v>
      </c>
      <c r="H110" s="4">
        <f t="shared" si="4"/>
        <v>14.664854943498767</v>
      </c>
      <c r="I110" s="17">
        <f t="shared" si="5"/>
        <v>69.18770738510004</v>
      </c>
    </row>
    <row r="111" spans="1:9" ht="30" x14ac:dyDescent="0.2">
      <c r="A111" s="7" t="s">
        <v>76</v>
      </c>
      <c r="B111" s="4">
        <v>2301.4384799999998</v>
      </c>
      <c r="C111" s="5">
        <f>B130/$B$122</f>
        <v>0</v>
      </c>
      <c r="D111" s="4">
        <v>2678.3</v>
      </c>
      <c r="E111" s="5">
        <f>D111/$D$122</f>
        <v>3.47251124084636E-3</v>
      </c>
      <c r="F111" s="4">
        <v>2393.26568</v>
      </c>
      <c r="G111" s="5">
        <f>F111/$F$122</f>
        <v>4.5399981525434899E-3</v>
      </c>
      <c r="H111" s="4">
        <f t="shared" si="4"/>
        <v>3.9899915117435683</v>
      </c>
      <c r="I111" s="17">
        <f t="shared" si="5"/>
        <v>89.35764029421648</v>
      </c>
    </row>
    <row r="112" spans="1:9" ht="15" x14ac:dyDescent="0.2">
      <c r="A112" s="7" t="s">
        <v>77</v>
      </c>
      <c r="B112" s="4">
        <v>1685.56512</v>
      </c>
      <c r="C112" s="5">
        <f>B131/$B$122</f>
        <v>0</v>
      </c>
      <c r="D112" s="4">
        <v>2561</v>
      </c>
      <c r="E112" s="5">
        <f>D112/$D$122</f>
        <v>3.3204276174467113E-3</v>
      </c>
      <c r="F112" s="4">
        <v>1881.1022700000001</v>
      </c>
      <c r="G112" s="5">
        <f>F112/$F$122</f>
        <v>3.5684299081017055E-3</v>
      </c>
      <c r="H112" s="4">
        <f t="shared" si="4"/>
        <v>11.600687963927498</v>
      </c>
      <c r="I112" s="17">
        <f t="shared" si="5"/>
        <v>73.451865286997275</v>
      </c>
    </row>
    <row r="113" spans="1:9" ht="30" customHeight="1" x14ac:dyDescent="0.2">
      <c r="A113" s="7" t="s">
        <v>78</v>
      </c>
      <c r="B113" s="4">
        <v>23830.73101</v>
      </c>
      <c r="C113" s="5">
        <f>B132/$B$122</f>
        <v>0</v>
      </c>
      <c r="D113" s="4">
        <v>36824.9</v>
      </c>
      <c r="E113" s="5">
        <f>D113/$D$122</f>
        <v>4.7744793037763925E-2</v>
      </c>
      <c r="F113" s="4">
        <v>27886.59376</v>
      </c>
      <c r="G113" s="5">
        <f>F113/$F$122</f>
        <v>5.2900555591943649E-2</v>
      </c>
      <c r="H113" s="4">
        <f t="shared" si="4"/>
        <v>17.019464271985839</v>
      </c>
      <c r="I113" s="17">
        <f t="shared" si="5"/>
        <v>75.727547827692675</v>
      </c>
    </row>
    <row r="114" spans="1:9" ht="62.25" hidden="1" customHeight="1" x14ac:dyDescent="0.2">
      <c r="A114" s="7" t="s">
        <v>89</v>
      </c>
      <c r="B114" s="4">
        <v>0</v>
      </c>
      <c r="C114" s="5">
        <f>B133/$B$122</f>
        <v>0</v>
      </c>
      <c r="D114" s="4">
        <v>0</v>
      </c>
      <c r="E114" s="5">
        <f>D114/$D$122</f>
        <v>0</v>
      </c>
      <c r="F114" s="4">
        <v>0</v>
      </c>
      <c r="G114" s="5">
        <f>F114/$F$122</f>
        <v>0</v>
      </c>
      <c r="H114" s="4" t="e">
        <f t="shared" si="4"/>
        <v>#DIV/0!</v>
      </c>
      <c r="I114" s="17" t="e">
        <f t="shared" si="5"/>
        <v>#DIV/0!</v>
      </c>
    </row>
    <row r="115" spans="1:9" ht="23.25" customHeight="1" x14ac:dyDescent="0.2">
      <c r="A115" s="7" t="s">
        <v>99</v>
      </c>
      <c r="B115" s="4">
        <v>0</v>
      </c>
      <c r="C115" s="5">
        <f>B134/$B$122</f>
        <v>0</v>
      </c>
      <c r="D115" s="4">
        <v>1767</v>
      </c>
      <c r="E115" s="5">
        <f>D115/$D$122</f>
        <v>2.2909783678361339E-3</v>
      </c>
      <c r="F115" s="4">
        <v>109.99553</v>
      </c>
      <c r="G115" s="5">
        <f>F115/$F$122</f>
        <v>2.0866028672088008E-4</v>
      </c>
      <c r="H115" s="4" t="s">
        <v>82</v>
      </c>
      <c r="I115" s="17">
        <f t="shared" si="5"/>
        <v>6.2249875495189588</v>
      </c>
    </row>
    <row r="116" spans="1:9" ht="30" customHeight="1" x14ac:dyDescent="0.2">
      <c r="A116" s="7" t="s">
        <v>100</v>
      </c>
      <c r="B116" s="4">
        <v>0</v>
      </c>
      <c r="C116" s="5">
        <f>B135/$B$122</f>
        <v>0</v>
      </c>
      <c r="D116" s="4">
        <v>2293</v>
      </c>
      <c r="E116" s="5">
        <f>D116/$D$122</f>
        <v>2.9729560823136703E-3</v>
      </c>
      <c r="F116" s="4">
        <v>104.05</v>
      </c>
      <c r="G116" s="5">
        <f>F116/$F$122</f>
        <v>1.9738168299482327E-4</v>
      </c>
      <c r="H116" s="4" t="s">
        <v>82</v>
      </c>
      <c r="I116" s="17">
        <f t="shared" si="5"/>
        <v>4.5377235063235934</v>
      </c>
    </row>
    <row r="117" spans="1:9" ht="82.5" customHeight="1" x14ac:dyDescent="0.2">
      <c r="A117" s="7" t="s">
        <v>119</v>
      </c>
      <c r="B117" s="4">
        <v>555.11690999999996</v>
      </c>
      <c r="C117" s="5">
        <f>B136/$B$122</f>
        <v>0</v>
      </c>
      <c r="D117" s="4">
        <v>1077.0564099999999</v>
      </c>
      <c r="E117" s="5">
        <f>D117/$D$122</f>
        <v>1.3964419559984412E-3</v>
      </c>
      <c r="F117" s="4">
        <v>1077.0564099999999</v>
      </c>
      <c r="G117" s="5">
        <f>F117/$F$122</f>
        <v>2.0431639297084324E-3</v>
      </c>
      <c r="H117" s="4">
        <f t="shared" si="4"/>
        <v>94.023347262110974</v>
      </c>
      <c r="I117" s="17">
        <f t="shared" si="5"/>
        <v>100</v>
      </c>
    </row>
    <row r="118" spans="1:9" ht="30" x14ac:dyDescent="0.2">
      <c r="A118" s="7" t="s">
        <v>79</v>
      </c>
      <c r="B118" s="4">
        <v>3856.9951999999998</v>
      </c>
      <c r="C118" s="5">
        <f>B136/$B$122</f>
        <v>0</v>
      </c>
      <c r="D118" s="4">
        <v>6213.3</v>
      </c>
      <c r="E118" s="5">
        <f>D118/$D$122</f>
        <v>8.0557645120974825E-3</v>
      </c>
      <c r="F118" s="4">
        <v>3504.24334</v>
      </c>
      <c r="G118" s="5">
        <f>F118/$F$122</f>
        <v>6.6475103130475797E-3</v>
      </c>
      <c r="H118" s="4">
        <f t="shared" si="4"/>
        <v>-9.1457687061679422</v>
      </c>
      <c r="I118" s="17">
        <f t="shared" si="5"/>
        <v>56.399068771828176</v>
      </c>
    </row>
    <row r="119" spans="1:9" ht="28.5" x14ac:dyDescent="0.2">
      <c r="A119" s="25" t="s">
        <v>91</v>
      </c>
      <c r="B119" s="4">
        <f>SUM(B120)</f>
        <v>4092.152</v>
      </c>
      <c r="C119" s="5">
        <f>B137/$B$122</f>
        <v>0</v>
      </c>
      <c r="D119" s="4">
        <f>SUM(D120)</f>
        <v>8994.6144600000007</v>
      </c>
      <c r="E119" s="5">
        <f>D119/$D$122</f>
        <v>1.166183766547034E-2</v>
      </c>
      <c r="F119" s="4">
        <f>SUM(F120)</f>
        <v>4987.1383599999999</v>
      </c>
      <c r="G119" s="5">
        <f>F119/$F$122</f>
        <v>9.4605455341167013E-3</v>
      </c>
      <c r="H119" s="4">
        <f t="shared" si="4"/>
        <v>21.870799520643416</v>
      </c>
      <c r="I119" s="17">
        <f t="shared" si="5"/>
        <v>55.445826857597183</v>
      </c>
    </row>
    <row r="120" spans="1:9" ht="30" x14ac:dyDescent="0.2">
      <c r="A120" s="13" t="s">
        <v>92</v>
      </c>
      <c r="B120" s="4">
        <f>SUM(B121)</f>
        <v>4092.152</v>
      </c>
      <c r="C120" s="5">
        <f>B138/$B$122</f>
        <v>0</v>
      </c>
      <c r="D120" s="4">
        <f>SUM(D121)</f>
        <v>8994.6144600000007</v>
      </c>
      <c r="E120" s="5">
        <f>D120/$D$122</f>
        <v>1.166183766547034E-2</v>
      </c>
      <c r="F120" s="4">
        <f>SUM(F121)</f>
        <v>4987.1383599999999</v>
      </c>
      <c r="G120" s="5">
        <f>F120/$F$122</f>
        <v>9.4605455341167013E-3</v>
      </c>
      <c r="H120" s="4">
        <f t="shared" si="4"/>
        <v>21.870799520643416</v>
      </c>
      <c r="I120" s="17">
        <f t="shared" si="5"/>
        <v>55.445826857597183</v>
      </c>
    </row>
    <row r="121" spans="1:9" ht="77.25" customHeight="1" x14ac:dyDescent="0.2">
      <c r="A121" s="7" t="s">
        <v>61</v>
      </c>
      <c r="B121" s="4">
        <v>4092.152</v>
      </c>
      <c r="C121" s="5">
        <f>B139/$B$122</f>
        <v>0</v>
      </c>
      <c r="D121" s="4">
        <v>8994.6144600000007</v>
      </c>
      <c r="E121" s="5">
        <f>D121/$D$122</f>
        <v>1.166183766547034E-2</v>
      </c>
      <c r="F121" s="4">
        <v>4987.1383599999999</v>
      </c>
      <c r="G121" s="5">
        <f>F121/$F$122</f>
        <v>9.4605455341167013E-3</v>
      </c>
      <c r="H121" s="4">
        <f t="shared" si="4"/>
        <v>21.870799520643416</v>
      </c>
      <c r="I121" s="17">
        <f t="shared" si="5"/>
        <v>55.445826857597183</v>
      </c>
    </row>
    <row r="122" spans="1:9" ht="15" x14ac:dyDescent="0.2">
      <c r="A122" s="13" t="s">
        <v>80</v>
      </c>
      <c r="B122" s="18">
        <f>SUM(B5+B22+B37+B39+B54+B63+B65+B67+B72+B79+B119)</f>
        <v>490827.69660000002</v>
      </c>
      <c r="C122" s="18" t="s">
        <v>82</v>
      </c>
      <c r="D122" s="18">
        <f>SUM(D5+D22+D37+D39+D54+D63+D65+D67+D72+D79+D119)</f>
        <v>771286.20016999985</v>
      </c>
      <c r="E122" s="18" t="s">
        <v>93</v>
      </c>
      <c r="F122" s="18">
        <f>SUM(F5+F22+F37+F39+F54+F63+F65+F67+F72+F79+F119)</f>
        <v>527151.24534999998</v>
      </c>
      <c r="G122" s="19" t="s">
        <v>82</v>
      </c>
      <c r="H122" s="4" t="s">
        <v>93</v>
      </c>
      <c r="I122" s="14">
        <f t="shared" ref="I122" si="8">F122/D122*100/100</f>
        <v>0.68347034503380211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2023-10-09T08:59:41Z</dcterms:modified>
</cp:coreProperties>
</file>