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3\"/>
    </mc:Choice>
  </mc:AlternateContent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67" i="3" l="1"/>
  <c r="I68" i="3"/>
  <c r="I71" i="3"/>
  <c r="H67" i="3"/>
  <c r="H68" i="3"/>
  <c r="H71" i="3"/>
  <c r="B70" i="3"/>
  <c r="D90" i="3" l="1"/>
  <c r="I96" i="3"/>
  <c r="I95" i="3"/>
  <c r="F70" i="3"/>
  <c r="H70" i="3" l="1"/>
  <c r="D70" i="3"/>
  <c r="D69" i="3" s="1"/>
  <c r="I70" i="3" l="1"/>
  <c r="F27" i="3"/>
  <c r="D27" i="3"/>
  <c r="I29" i="3"/>
  <c r="B27" i="3"/>
  <c r="I7" i="3" l="1"/>
  <c r="I10" i="3"/>
  <c r="I12" i="3"/>
  <c r="I14" i="3"/>
  <c r="I18" i="3"/>
  <c r="I20" i="3"/>
  <c r="I23" i="3"/>
  <c r="I24" i="3"/>
  <c r="I25" i="3"/>
  <c r="I28" i="3"/>
  <c r="I31" i="3"/>
  <c r="I32" i="3"/>
  <c r="I33" i="3"/>
  <c r="I35" i="3"/>
  <c r="I38" i="3"/>
  <c r="I39" i="3"/>
  <c r="I40" i="3"/>
  <c r="I42" i="3"/>
  <c r="I51" i="3"/>
  <c r="I53" i="3"/>
  <c r="I55" i="3"/>
  <c r="I57" i="3"/>
  <c r="I60" i="3"/>
  <c r="I64" i="3"/>
  <c r="I65" i="3"/>
  <c r="I72" i="3"/>
  <c r="I73" i="3"/>
  <c r="I74" i="3"/>
  <c r="I75" i="3"/>
  <c r="I79" i="3"/>
  <c r="I80" i="3"/>
  <c r="I82" i="3"/>
  <c r="I83" i="3"/>
  <c r="I84" i="3"/>
  <c r="I91" i="3"/>
  <c r="I92" i="3"/>
  <c r="I93" i="3"/>
  <c r="I97" i="3"/>
  <c r="I100" i="3"/>
  <c r="H20" i="3"/>
  <c r="H23" i="3"/>
  <c r="H24" i="3"/>
  <c r="H25" i="3"/>
  <c r="H28" i="3"/>
  <c r="H31" i="3"/>
  <c r="H33" i="3"/>
  <c r="H38" i="3"/>
  <c r="H39" i="3"/>
  <c r="H51" i="3"/>
  <c r="H53" i="3"/>
  <c r="H55" i="3"/>
  <c r="H64" i="3"/>
  <c r="H65" i="3"/>
  <c r="H73" i="3"/>
  <c r="H74" i="3"/>
  <c r="H75" i="3"/>
  <c r="H79" i="3"/>
  <c r="H82" i="3"/>
  <c r="H91" i="3"/>
  <c r="H92" i="3"/>
  <c r="H93" i="3"/>
  <c r="H97" i="3"/>
  <c r="H14" i="3"/>
  <c r="H7" i="3"/>
  <c r="H10" i="3"/>
  <c r="B99" i="3"/>
  <c r="B98" i="3" s="1"/>
  <c r="F90" i="3"/>
  <c r="F69" i="3" s="1"/>
  <c r="I69" i="3" s="1"/>
  <c r="B90" i="3"/>
  <c r="H90" i="3" l="1"/>
  <c r="I90" i="3"/>
  <c r="B69" i="3"/>
  <c r="H69" i="3" s="1"/>
  <c r="D99" i="3"/>
  <c r="D98" i="3" s="1"/>
  <c r="F99" i="3"/>
  <c r="F54" i="3"/>
  <c r="D54" i="3"/>
  <c r="F41" i="3"/>
  <c r="D41" i="3"/>
  <c r="F37" i="3"/>
  <c r="F22" i="3"/>
  <c r="D22" i="3"/>
  <c r="I22" i="3" l="1"/>
  <c r="I99" i="3"/>
  <c r="I41" i="3"/>
  <c r="I54" i="3"/>
  <c r="F98" i="3"/>
  <c r="F9" i="3"/>
  <c r="D9" i="3"/>
  <c r="I9" i="3" l="1"/>
  <c r="I98" i="3"/>
  <c r="B9" i="3"/>
  <c r="H9" i="3" s="1"/>
  <c r="B54" i="3"/>
  <c r="H54" i="3" s="1"/>
  <c r="F34" i="3"/>
  <c r="D34" i="3"/>
  <c r="B34" i="3"/>
  <c r="F56" i="3"/>
  <c r="B56" i="3"/>
  <c r="D56" i="3"/>
  <c r="I56" i="3" l="1"/>
  <c r="I34" i="3"/>
  <c r="B66" i="3" l="1"/>
  <c r="B63" i="3"/>
  <c r="B59" i="3"/>
  <c r="B52" i="3"/>
  <c r="B50" i="3"/>
  <c r="B48" i="3"/>
  <c r="B45" i="3"/>
  <c r="B41" i="3"/>
  <c r="B37" i="3"/>
  <c r="H37" i="3" s="1"/>
  <c r="B30" i="3"/>
  <c r="B22" i="3"/>
  <c r="H22" i="3" s="1"/>
  <c r="B17" i="3"/>
  <c r="B13" i="3"/>
  <c r="F59" i="3"/>
  <c r="F45" i="3"/>
  <c r="F30" i="3"/>
  <c r="F66" i="3"/>
  <c r="F63" i="3"/>
  <c r="F52" i="3"/>
  <c r="F50" i="3"/>
  <c r="F48" i="3"/>
  <c r="F17" i="3"/>
  <c r="F13" i="3"/>
  <c r="H13" i="3" l="1"/>
  <c r="H50" i="3"/>
  <c r="H66" i="3"/>
  <c r="H27" i="3"/>
  <c r="H30" i="3"/>
  <c r="H52" i="3"/>
  <c r="H63" i="3"/>
  <c r="B58" i="3"/>
  <c r="F58" i="3"/>
  <c r="F36" i="3"/>
  <c r="B21" i="3"/>
  <c r="B36" i="3"/>
  <c r="B62" i="3"/>
  <c r="B47" i="3"/>
  <c r="F62" i="3"/>
  <c r="F47" i="3"/>
  <c r="D66" i="3"/>
  <c r="D63" i="3"/>
  <c r="D59" i="3"/>
  <c r="I59" i="3" s="1"/>
  <c r="D52" i="3"/>
  <c r="D50" i="3"/>
  <c r="I50" i="3" s="1"/>
  <c r="D48" i="3"/>
  <c r="D45" i="3"/>
  <c r="D37" i="3"/>
  <c r="D30" i="3"/>
  <c r="I30" i="3" s="1"/>
  <c r="D17" i="3"/>
  <c r="D13" i="3"/>
  <c r="H36" i="3" l="1"/>
  <c r="I37" i="3"/>
  <c r="H62" i="3"/>
  <c r="I63" i="3"/>
  <c r="I52" i="3"/>
  <c r="I17" i="3"/>
  <c r="H47" i="3"/>
  <c r="I27" i="3"/>
  <c r="I13" i="3"/>
  <c r="I66" i="3"/>
  <c r="D58" i="3"/>
  <c r="F21" i="3"/>
  <c r="H21" i="3" s="1"/>
  <c r="D47" i="3"/>
  <c r="D21" i="3"/>
  <c r="D62" i="3"/>
  <c r="D36" i="3"/>
  <c r="I36" i="3" s="1"/>
  <c r="F6" i="3"/>
  <c r="D6" i="3"/>
  <c r="B6" i="3"/>
  <c r="I6" i="3" l="1"/>
  <c r="F5" i="3"/>
  <c r="I47" i="3"/>
  <c r="I58" i="3"/>
  <c r="I62" i="3"/>
  <c r="I21" i="3"/>
  <c r="H6" i="3"/>
  <c r="D5" i="3"/>
  <c r="B5" i="3"/>
  <c r="I5" i="3" l="1"/>
  <c r="F101" i="3"/>
  <c r="D101" i="3"/>
  <c r="H5" i="3"/>
  <c r="B101" i="3"/>
  <c r="G96" i="3" l="1"/>
  <c r="G68" i="3"/>
  <c r="G70" i="3"/>
  <c r="G69" i="3"/>
  <c r="G71" i="3"/>
  <c r="C7" i="3"/>
  <c r="C9" i="3"/>
  <c r="C11" i="3"/>
  <c r="C13" i="3"/>
  <c r="C15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91" i="3"/>
  <c r="C5" i="3"/>
  <c r="C6" i="3"/>
  <c r="C8" i="3"/>
  <c r="C10" i="3"/>
  <c r="C12" i="3"/>
  <c r="C1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87" i="3"/>
  <c r="C89" i="3"/>
  <c r="C93" i="3"/>
  <c r="C95" i="3"/>
  <c r="C97" i="3"/>
  <c r="C99" i="3"/>
  <c r="E67" i="3"/>
  <c r="E69" i="3"/>
  <c r="E71" i="3"/>
  <c r="E68" i="3"/>
  <c r="E70" i="3"/>
  <c r="E95" i="3"/>
  <c r="E96" i="3"/>
  <c r="G29" i="3"/>
  <c r="G95" i="3"/>
  <c r="E5" i="3"/>
  <c r="E29" i="3"/>
  <c r="G16" i="3"/>
  <c r="G18" i="3"/>
  <c r="G20" i="3"/>
  <c r="G24" i="3"/>
  <c r="G26" i="3"/>
  <c r="G28" i="3"/>
  <c r="G31" i="3"/>
  <c r="G33" i="3"/>
  <c r="G35" i="3"/>
  <c r="G39" i="3"/>
  <c r="G43" i="3"/>
  <c r="G49" i="3"/>
  <c r="G51" i="3"/>
  <c r="G53" i="3"/>
  <c r="G60" i="3"/>
  <c r="G64" i="3"/>
  <c r="G72" i="3"/>
  <c r="G74" i="3"/>
  <c r="G76" i="3"/>
  <c r="G78" i="3"/>
  <c r="G80" i="3"/>
  <c r="G82" i="3"/>
  <c r="G84" i="3"/>
  <c r="G86" i="3"/>
  <c r="G88" i="3"/>
  <c r="G92" i="3"/>
  <c r="G94" i="3"/>
  <c r="G100" i="3"/>
  <c r="G10" i="3"/>
  <c r="G12" i="3"/>
  <c r="G14" i="3"/>
  <c r="G8" i="3"/>
  <c r="G19" i="3"/>
  <c r="G23" i="3"/>
  <c r="G25" i="3"/>
  <c r="G32" i="3"/>
  <c r="G38" i="3"/>
  <c r="G42" i="3"/>
  <c r="G46" i="3"/>
  <c r="G57" i="3"/>
  <c r="G61" i="3"/>
  <c r="G65" i="3"/>
  <c r="G73" i="3"/>
  <c r="G77" i="3"/>
  <c r="G81" i="3"/>
  <c r="G85" i="3"/>
  <c r="G89" i="3"/>
  <c r="G93" i="3"/>
  <c r="G11" i="3"/>
  <c r="G15" i="3"/>
  <c r="G40" i="3"/>
  <c r="G44" i="3"/>
  <c r="G55" i="3"/>
  <c r="G67" i="3"/>
  <c r="G75" i="3"/>
  <c r="G79" i="3"/>
  <c r="G83" i="3"/>
  <c r="G87" i="3"/>
  <c r="G91" i="3"/>
  <c r="G97" i="3"/>
  <c r="G7" i="3"/>
  <c r="G90" i="3"/>
  <c r="G22" i="3"/>
  <c r="G37" i="3"/>
  <c r="G41" i="3"/>
  <c r="G99" i="3"/>
  <c r="G54" i="3"/>
  <c r="G9" i="3"/>
  <c r="G98" i="3"/>
  <c r="G56" i="3"/>
  <c r="G34" i="3"/>
  <c r="G17" i="3"/>
  <c r="G48" i="3"/>
  <c r="G52" i="3"/>
  <c r="G50" i="3"/>
  <c r="G63" i="3"/>
  <c r="G30" i="3"/>
  <c r="G59" i="3"/>
  <c r="G66" i="3"/>
  <c r="G45" i="3"/>
  <c r="G13" i="3"/>
  <c r="G27" i="3"/>
  <c r="G62" i="3"/>
  <c r="G58" i="3"/>
  <c r="G47" i="3"/>
  <c r="G36" i="3"/>
  <c r="G21" i="3"/>
  <c r="G6" i="3"/>
  <c r="I101" i="3"/>
  <c r="E18" i="3"/>
  <c r="E22" i="3"/>
  <c r="E26" i="3"/>
  <c r="E31" i="3"/>
  <c r="E35" i="3"/>
  <c r="E39" i="3"/>
  <c r="E43" i="3"/>
  <c r="E51" i="3"/>
  <c r="E74" i="3"/>
  <c r="E78" i="3"/>
  <c r="E82" i="3"/>
  <c r="E86" i="3"/>
  <c r="E90" i="3"/>
  <c r="E94" i="3"/>
  <c r="E100" i="3"/>
  <c r="E9" i="3"/>
  <c r="E25" i="3"/>
  <c r="E34" i="3"/>
  <c r="E38" i="3"/>
  <c r="E42" i="3"/>
  <c r="E46" i="3"/>
  <c r="E54" i="3"/>
  <c r="E57" i="3"/>
  <c r="E61" i="3"/>
  <c r="E65" i="3"/>
  <c r="E75" i="3"/>
  <c r="E79" i="3"/>
  <c r="E83" i="3"/>
  <c r="E87" i="3"/>
  <c r="E91" i="3"/>
  <c r="E14" i="3"/>
  <c r="E93" i="3"/>
  <c r="E8" i="3"/>
  <c r="E16" i="3"/>
  <c r="E20" i="3"/>
  <c r="E24" i="3"/>
  <c r="E28" i="3"/>
  <c r="E33" i="3"/>
  <c r="E41" i="3"/>
  <c r="E49" i="3"/>
  <c r="E53" i="3"/>
  <c r="E56" i="3"/>
  <c r="E60" i="3"/>
  <c r="E64" i="3"/>
  <c r="E72" i="3"/>
  <c r="E76" i="3"/>
  <c r="E80" i="3"/>
  <c r="E84" i="3"/>
  <c r="E88" i="3"/>
  <c r="E92" i="3"/>
  <c r="E98" i="3"/>
  <c r="E7" i="3"/>
  <c r="E11" i="3"/>
  <c r="E15" i="3"/>
  <c r="E19" i="3"/>
  <c r="E23" i="3"/>
  <c r="E32" i="3"/>
  <c r="E40" i="3"/>
  <c r="E44" i="3"/>
  <c r="E55" i="3"/>
  <c r="E73" i="3"/>
  <c r="E81" i="3"/>
  <c r="E89" i="3"/>
  <c r="E10" i="3"/>
  <c r="E99" i="3"/>
  <c r="E77" i="3"/>
  <c r="E85" i="3"/>
  <c r="E97" i="3"/>
  <c r="E12" i="3"/>
  <c r="E48" i="3"/>
  <c r="E63" i="3"/>
  <c r="E13" i="3"/>
  <c r="E45" i="3"/>
  <c r="E59" i="3"/>
  <c r="E17" i="3"/>
  <c r="E37" i="3"/>
  <c r="E52" i="3"/>
  <c r="E27" i="3"/>
  <c r="E30" i="3"/>
  <c r="E50" i="3"/>
  <c r="E66" i="3"/>
  <c r="E62" i="3"/>
  <c r="E58" i="3"/>
  <c r="E6" i="3"/>
  <c r="E21" i="3"/>
  <c r="E47" i="3"/>
  <c r="E36" i="3"/>
  <c r="G5" i="3"/>
</calcChain>
</file>

<file path=xl/sharedStrings.xml><?xml version="1.0" encoding="utf-8"?>
<sst xmlns="http://schemas.openxmlformats.org/spreadsheetml/2006/main" count="182" uniqueCount="108">
  <si>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</si>
  <si>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</si>
  <si>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</si>
  <si>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</si>
  <si>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</si>
  <si>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</si>
  <si>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</si>
  <si>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</si>
  <si>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</si>
  <si>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</si>
  <si>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</si>
  <si>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</si>
  <si>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</si>
  <si>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</si>
  <si>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</si>
  <si>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</si>
  <si>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</si>
  <si>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</si>
  <si>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</si>
  <si>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</si>
  <si>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</si>
  <si>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</si>
  <si>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</si>
  <si>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</si>
  <si>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</si>
  <si>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</si>
  <si>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</si>
  <si>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</si>
  <si>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</si>
  <si>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</si>
  <si>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</si>
  <si>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</si>
  <si>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</si>
  <si>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</si>
  <si>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</si>
  <si>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</si>
  <si>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</si>
  <si>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</si>
  <si>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</si>
  <si>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</si>
  <si>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</si>
  <si>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</si>
  <si>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</si>
  <si>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</si>
  <si>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</si>
  <si>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</si>
  <si>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</si>
  <si>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</si>
  <si>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</si>
  <si>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</si>
  <si>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</si>
  <si>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</si>
  <si>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</si>
  <si>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</si>
  <si>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</si>
  <si>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</si>
  <si>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</si>
  <si>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</si>
  <si>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</si>
  <si>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</si>
  <si>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</si>
  <si>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</si>
  <si>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</si>
  <si>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</si>
  <si>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</si>
  <si>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</si>
  <si>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</si>
  <si>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</si>
  <si>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</si>
  <si>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</si>
  <si>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</si>
  <si>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</si>
  <si>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</si>
  <si>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</si>
  <si>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</si>
  <si>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</si>
  <si>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</si>
  <si>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</si>
  <si>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</si>
  <si>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</si>
  <si>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</si>
  <si>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</si>
  <si>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</si>
  <si>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</si>
  <si>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</si>
  <si>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</si>
  <si>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</si>
  <si>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</si>
  <si>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</si>
  <si>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</si>
  <si>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</si>
  <si>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</si>
  <si>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</si>
  <si>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</si>
  <si>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</si>
  <si>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</si>
  <si>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</si>
  <si>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</si>
  <si>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</si>
  <si>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квартал 2023 года</t>
  </si>
  <si>
    <t>Факт на 01.04.2022 отчетный год</t>
  </si>
  <si>
    <t>План на 2023 год по состоянию на 01.04.2023 (текущий ) год</t>
  </si>
  <si>
    <t>Факт на 01.04.2023 (текущий) год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</si>
  <si>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</si>
  <si>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</si>
  <si>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(Расходы на выплаты персоналу государственных (муниципальных) органов)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</si>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</sst>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8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82" workbookViewId="0">
      <selection activeCell="K98" sqref="K98"/>
    </sheetView>
  </sheetViews>
  <sheetFormatPr defaultRowHeight="12.75" x14ac:dyDescent="0.2"/>
  <cols>
    <col min="1" max="1" width="54.85546875" style="16" customWidth="1"/>
    <col min="2" max="2" width="17.85546875" style="17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24" t="s">
        <v>99</v>
      </c>
      <c r="B1" s="24"/>
      <c r="C1" s="24"/>
      <c r="D1" s="24"/>
      <c r="E1" s="24"/>
      <c r="F1" s="24"/>
      <c r="G1" s="24"/>
      <c r="H1" s="24"/>
      <c r="I1" s="24"/>
    </row>
    <row r="2" spans="1:11" ht="27" customHeight="1" x14ac:dyDescent="0.25">
      <c r="A2" s="8"/>
      <c r="B2" s="9"/>
      <c r="C2" s="1"/>
      <c r="D2" s="1"/>
      <c r="E2" s="1"/>
      <c r="F2" s="1"/>
      <c r="G2" s="1"/>
      <c r="H2" s="1"/>
      <c r="I2" s="10" t="s">
        <v>2</v>
      </c>
    </row>
    <row r="3" spans="1:11" ht="80.25" customHeight="1" x14ac:dyDescent="0.2">
      <c r="A3" s="2" t="s">
        <v>0</v>
      </c>
      <c r="B3" s="11" t="s">
        <v>100</v>
      </c>
      <c r="C3" s="2" t="s">
        <v>3</v>
      </c>
      <c r="D3" s="2" t="s">
        <v>101</v>
      </c>
      <c r="E3" s="2" t="s">
        <v>4</v>
      </c>
      <c r="F3" s="2" t="s">
        <v>102</v>
      </c>
      <c r="G3" s="2" t="s">
        <v>4</v>
      </c>
      <c r="H3" s="2" t="s">
        <v>1</v>
      </c>
      <c r="I3" s="2" t="s">
        <v>5</v>
      </c>
      <c r="J3" s="22"/>
      <c r="K3" s="23"/>
    </row>
    <row r="4" spans="1:11" ht="15" x14ac:dyDescent="0.25">
      <c r="A4" s="2">
        <v>1</v>
      </c>
      <c r="B4" s="12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13" t="s">
        <v>6</v>
      </c>
      <c r="B5" s="4">
        <f>SUM(B6+B9+B13+B17+B20)</f>
        <v>80691.853610000006</v>
      </c>
      <c r="C5" s="5">
        <f>B23/$B$101</f>
        <v>1.0801658951000484E-2</v>
      </c>
      <c r="D5" s="4">
        <f>SUM(D6+D9+D13+D17+D20)</f>
        <v>506575.7</v>
      </c>
      <c r="E5" s="5">
        <f t="shared" ref="E5:E36" si="0">D5/$D$101</f>
        <v>0.69996170214322861</v>
      </c>
      <c r="F5" s="4">
        <f>SUM(F6+F9+F13+F17+F20)</f>
        <v>102995.71696000001</v>
      </c>
      <c r="G5" s="5">
        <f t="shared" ref="G5:G36" si="1">F5/$F$101</f>
        <v>0.72229685562368617</v>
      </c>
      <c r="H5" s="4">
        <f>F5/B5*100-100</f>
        <v>27.640786959485482</v>
      </c>
      <c r="I5" s="18">
        <f>F5/D5*100</f>
        <v>20.331752383700994</v>
      </c>
    </row>
    <row r="6" spans="1:11" ht="38.25" customHeight="1" x14ac:dyDescent="0.2">
      <c r="A6" s="14" t="s">
        <v>7</v>
      </c>
      <c r="B6" s="4">
        <f>B7+B8</f>
        <v>20459.599999999999</v>
      </c>
      <c r="C6" s="5">
        <f t="shared" ref="C6:C69" si="2">B24/$B$101</f>
        <v>2.9800354993782557E-2</v>
      </c>
      <c r="D6" s="4">
        <f>D7+D8</f>
        <v>125687.5</v>
      </c>
      <c r="E6" s="5">
        <f t="shared" si="0"/>
        <v>0.17366888391631702</v>
      </c>
      <c r="F6" s="4">
        <f>F7+F8</f>
        <v>26823.661</v>
      </c>
      <c r="G6" s="5">
        <f t="shared" si="1"/>
        <v>0.18811118140126301</v>
      </c>
      <c r="H6" s="4">
        <f t="shared" ref="H6:H69" si="3">F6/B6*100-100</f>
        <v>31.105500596297105</v>
      </c>
      <c r="I6" s="18">
        <f t="shared" ref="I6:I69" si="4">F6/D6*100</f>
        <v>21.341550273495773</v>
      </c>
    </row>
    <row r="7" spans="1:11" ht="45" x14ac:dyDescent="0.2">
      <c r="A7" s="7" t="s">
        <v>9</v>
      </c>
      <c r="B7" s="4">
        <v>20459.599999999999</v>
      </c>
      <c r="C7" s="5">
        <f t="shared" si="2"/>
        <v>3.6104470837968138E-3</v>
      </c>
      <c r="D7" s="4">
        <v>125687.5</v>
      </c>
      <c r="E7" s="5">
        <f t="shared" si="0"/>
        <v>0.17366888391631702</v>
      </c>
      <c r="F7" s="4">
        <v>26823.661</v>
      </c>
      <c r="G7" s="5">
        <f t="shared" si="1"/>
        <v>0.18811118140126301</v>
      </c>
      <c r="H7" s="4">
        <f t="shared" si="3"/>
        <v>31.105500596297105</v>
      </c>
      <c r="I7" s="18">
        <f t="shared" si="4"/>
        <v>21.341550273495773</v>
      </c>
    </row>
    <row r="8" spans="1:11" ht="30" hidden="1" x14ac:dyDescent="0.2">
      <c r="A8" s="7" t="s">
        <v>10</v>
      </c>
      <c r="B8" s="4">
        <v>0</v>
      </c>
      <c r="C8" s="5">
        <f t="shared" si="2"/>
        <v>0</v>
      </c>
      <c r="D8" s="4">
        <v>0</v>
      </c>
      <c r="E8" s="5">
        <f t="shared" si="0"/>
        <v>0</v>
      </c>
      <c r="F8" s="4">
        <v>0</v>
      </c>
      <c r="G8" s="5">
        <f t="shared" si="1"/>
        <v>0</v>
      </c>
      <c r="H8" s="4" t="s">
        <v>83</v>
      </c>
      <c r="I8" s="18" t="s">
        <v>96</v>
      </c>
    </row>
    <row r="9" spans="1:11" ht="30" x14ac:dyDescent="0.2">
      <c r="A9" s="14" t="s">
        <v>8</v>
      </c>
      <c r="B9" s="4">
        <f>B10+B11</f>
        <v>51608.517480000002</v>
      </c>
      <c r="C9" s="5">
        <f t="shared" si="2"/>
        <v>2.4384708563659471E-2</v>
      </c>
      <c r="D9" s="4">
        <f>SUM(D10:D12)</f>
        <v>331977.40000000002</v>
      </c>
      <c r="E9" s="5">
        <f t="shared" si="0"/>
        <v>0.45871024997267629</v>
      </c>
      <c r="F9" s="4">
        <f>SUM(F10:F12)</f>
        <v>67122.252210000006</v>
      </c>
      <c r="G9" s="5">
        <f t="shared" si="1"/>
        <v>0.47072046435185105</v>
      </c>
      <c r="H9" s="4">
        <f t="shared" si="3"/>
        <v>30.060415387851606</v>
      </c>
      <c r="I9" s="18">
        <f t="shared" si="4"/>
        <v>20.218922194703616</v>
      </c>
    </row>
    <row r="10" spans="1:11" ht="45" x14ac:dyDescent="0.2">
      <c r="A10" s="7" t="s">
        <v>11</v>
      </c>
      <c r="B10" s="4">
        <v>51608.517480000002</v>
      </c>
      <c r="C10" s="5">
        <f t="shared" si="2"/>
        <v>2.4384708563659471E-2</v>
      </c>
      <c r="D10" s="4">
        <v>330070</v>
      </c>
      <c r="E10" s="5">
        <f t="shared" si="0"/>
        <v>0.45607469727903538</v>
      </c>
      <c r="F10" s="4">
        <v>66866.674620000005</v>
      </c>
      <c r="G10" s="5">
        <f t="shared" si="1"/>
        <v>0.46892812875699741</v>
      </c>
      <c r="H10" s="4">
        <f t="shared" si="3"/>
        <v>29.565191726177829</v>
      </c>
      <c r="I10" s="18">
        <f t="shared" si="4"/>
        <v>20.258331450904354</v>
      </c>
    </row>
    <row r="11" spans="1:11" ht="39" hidden="1" customHeight="1" x14ac:dyDescent="0.2">
      <c r="A11" s="7" t="s">
        <v>12</v>
      </c>
      <c r="B11" s="4">
        <v>0</v>
      </c>
      <c r="C11" s="5">
        <f t="shared" si="2"/>
        <v>0</v>
      </c>
      <c r="D11" s="4">
        <v>0</v>
      </c>
      <c r="E11" s="5">
        <f t="shared" si="0"/>
        <v>0</v>
      </c>
      <c r="F11" s="4">
        <v>0</v>
      </c>
      <c r="G11" s="5">
        <f t="shared" si="1"/>
        <v>0</v>
      </c>
      <c r="H11" s="4" t="s">
        <v>83</v>
      </c>
      <c r="I11" s="18" t="s">
        <v>96</v>
      </c>
    </row>
    <row r="12" spans="1:11" ht="80.25" customHeight="1" x14ac:dyDescent="0.2">
      <c r="A12" s="7" t="s">
        <v>103</v>
      </c>
      <c r="B12" s="4">
        <v>0</v>
      </c>
      <c r="C12" s="5">
        <f t="shared" si="2"/>
        <v>1.5024851253701938E-2</v>
      </c>
      <c r="D12" s="4">
        <v>1907.4</v>
      </c>
      <c r="E12" s="5">
        <f t="shared" si="0"/>
        <v>2.6355526936408403E-3</v>
      </c>
      <c r="F12" s="4">
        <v>255.57758999999999</v>
      </c>
      <c r="G12" s="5">
        <f t="shared" si="1"/>
        <v>1.7923355948536487E-3</v>
      </c>
      <c r="H12" s="4" t="s">
        <v>96</v>
      </c>
      <c r="I12" s="18">
        <f t="shared" si="4"/>
        <v>13.399265492293171</v>
      </c>
    </row>
    <row r="13" spans="1:11" ht="30" x14ac:dyDescent="0.2">
      <c r="A13" s="14" t="s">
        <v>14</v>
      </c>
      <c r="B13" s="4">
        <f>SUM(B14:B16)</f>
        <v>3372.2899799999996</v>
      </c>
      <c r="C13" s="5">
        <f t="shared" si="2"/>
        <v>1.4876103352347726E-2</v>
      </c>
      <c r="D13" s="4">
        <f>SUM(D14:D16)</f>
        <v>19741.2</v>
      </c>
      <c r="E13" s="5">
        <f t="shared" si="0"/>
        <v>2.7277431496121714E-2</v>
      </c>
      <c r="F13" s="4">
        <f>SUM(F14:F16)</f>
        <v>4201.5117499999997</v>
      </c>
      <c r="G13" s="5">
        <f t="shared" si="1"/>
        <v>2.9464708004018837E-2</v>
      </c>
      <c r="H13" s="4">
        <f t="shared" si="3"/>
        <v>24.589278351442374</v>
      </c>
      <c r="I13" s="18">
        <f t="shared" si="4"/>
        <v>21.282960255708872</v>
      </c>
    </row>
    <row r="14" spans="1:11" ht="32.25" customHeight="1" x14ac:dyDescent="0.2">
      <c r="A14" s="7" t="s">
        <v>15</v>
      </c>
      <c r="B14" s="4">
        <v>2800.0573399999998</v>
      </c>
      <c r="C14" s="5">
        <f t="shared" si="2"/>
        <v>1.4874790135421383E-4</v>
      </c>
      <c r="D14" s="4">
        <v>19741.2</v>
      </c>
      <c r="E14" s="5">
        <f t="shared" si="0"/>
        <v>2.7277431496121714E-2</v>
      </c>
      <c r="F14" s="4">
        <v>4201.5117499999997</v>
      </c>
      <c r="G14" s="5">
        <f t="shared" si="1"/>
        <v>2.9464708004018837E-2</v>
      </c>
      <c r="H14" s="4">
        <f t="shared" si="3"/>
        <v>50.050918242981396</v>
      </c>
      <c r="I14" s="18">
        <f t="shared" si="4"/>
        <v>21.282960255708872</v>
      </c>
    </row>
    <row r="15" spans="1:11" ht="37.5" hidden="1" customHeight="1" x14ac:dyDescent="0.2">
      <c r="A15" s="7" t="s">
        <v>16</v>
      </c>
      <c r="B15" s="4">
        <v>0</v>
      </c>
      <c r="C15" s="5">
        <f t="shared" si="2"/>
        <v>1.7403475315820816E-2</v>
      </c>
      <c r="D15" s="4">
        <v>0</v>
      </c>
      <c r="E15" s="5">
        <f t="shared" si="0"/>
        <v>0</v>
      </c>
      <c r="F15" s="4">
        <v>0</v>
      </c>
      <c r="G15" s="5">
        <f t="shared" si="1"/>
        <v>0</v>
      </c>
      <c r="H15" s="4" t="s">
        <v>83</v>
      </c>
      <c r="I15" s="18" t="s">
        <v>96</v>
      </c>
    </row>
    <row r="16" spans="1:11" ht="77.25" customHeight="1" x14ac:dyDescent="0.2">
      <c r="A16" s="7" t="s">
        <v>13</v>
      </c>
      <c r="B16" s="4">
        <v>572.23263999999995</v>
      </c>
      <c r="C16" s="5">
        <f t="shared" si="2"/>
        <v>0</v>
      </c>
      <c r="D16" s="4">
        <v>0</v>
      </c>
      <c r="E16" s="5">
        <f t="shared" si="0"/>
        <v>0</v>
      </c>
      <c r="F16" s="4">
        <v>0</v>
      </c>
      <c r="G16" s="5">
        <f t="shared" si="1"/>
        <v>0</v>
      </c>
      <c r="H16" s="4" t="s">
        <v>96</v>
      </c>
      <c r="I16" s="18" t="s">
        <v>83</v>
      </c>
    </row>
    <row r="17" spans="1:9" ht="30" customHeight="1" x14ac:dyDescent="0.2">
      <c r="A17" s="14" t="s">
        <v>17</v>
      </c>
      <c r="B17" s="4">
        <f>SUM(B18:B19)</f>
        <v>0</v>
      </c>
      <c r="C17" s="5">
        <f t="shared" si="2"/>
        <v>0</v>
      </c>
      <c r="D17" s="4">
        <f>SUM(D18:D19)</f>
        <v>90</v>
      </c>
      <c r="E17" s="5">
        <f t="shared" si="0"/>
        <v>1.2435762945773075E-4</v>
      </c>
      <c r="F17" s="4">
        <f>SUM(F18:F19)</f>
        <v>0</v>
      </c>
      <c r="G17" s="5">
        <f t="shared" si="1"/>
        <v>0</v>
      </c>
      <c r="H17" s="4" t="s">
        <v>96</v>
      </c>
      <c r="I17" s="18">
        <f t="shared" si="4"/>
        <v>0</v>
      </c>
    </row>
    <row r="18" spans="1:9" ht="30" customHeight="1" x14ac:dyDescent="0.2">
      <c r="A18" s="7" t="s">
        <v>18</v>
      </c>
      <c r="B18" s="4">
        <v>0</v>
      </c>
      <c r="C18" s="5">
        <f t="shared" si="2"/>
        <v>2.8748860851663734E-2</v>
      </c>
      <c r="D18" s="4">
        <v>90</v>
      </c>
      <c r="E18" s="5">
        <f t="shared" si="0"/>
        <v>1.2435762945773075E-4</v>
      </c>
      <c r="F18" s="4">
        <v>0</v>
      </c>
      <c r="G18" s="5">
        <f t="shared" si="1"/>
        <v>0</v>
      </c>
      <c r="H18" s="4" t="s">
        <v>96</v>
      </c>
      <c r="I18" s="18">
        <f t="shared" si="4"/>
        <v>0</v>
      </c>
    </row>
    <row r="19" spans="1:9" ht="51" hidden="1" customHeight="1" x14ac:dyDescent="0.2">
      <c r="A19" s="7" t="s">
        <v>19</v>
      </c>
      <c r="B19" s="4">
        <v>0</v>
      </c>
      <c r="C19" s="5">
        <f t="shared" si="2"/>
        <v>2.8748860851663734E-2</v>
      </c>
      <c r="D19" s="4">
        <v>0</v>
      </c>
      <c r="E19" s="5">
        <f t="shared" si="0"/>
        <v>0</v>
      </c>
      <c r="F19" s="4">
        <v>0</v>
      </c>
      <c r="G19" s="5">
        <f t="shared" si="1"/>
        <v>0</v>
      </c>
      <c r="H19" s="4" t="s">
        <v>96</v>
      </c>
      <c r="I19" s="18" t="s">
        <v>96</v>
      </c>
    </row>
    <row r="20" spans="1:9" ht="51" customHeight="1" x14ac:dyDescent="0.2">
      <c r="A20" s="14" t="s">
        <v>59</v>
      </c>
      <c r="B20" s="4">
        <v>5251.4461499999998</v>
      </c>
      <c r="C20" s="5">
        <f t="shared" si="2"/>
        <v>1.427441793846111E-2</v>
      </c>
      <c r="D20" s="4">
        <v>29079.599999999999</v>
      </c>
      <c r="E20" s="5">
        <f t="shared" si="0"/>
        <v>4.018077912865585E-2</v>
      </c>
      <c r="F20" s="4">
        <v>4848.2920000000004</v>
      </c>
      <c r="G20" s="5">
        <f t="shared" si="1"/>
        <v>3.4000501866553276E-2</v>
      </c>
      <c r="H20" s="4">
        <f t="shared" si="3"/>
        <v>-7.6770119788812821</v>
      </c>
      <c r="I20" s="18">
        <f t="shared" si="4"/>
        <v>16.67248517861319</v>
      </c>
    </row>
    <row r="21" spans="1:9" ht="45" customHeight="1" x14ac:dyDescent="0.2">
      <c r="A21" s="13" t="s">
        <v>20</v>
      </c>
      <c r="B21" s="4">
        <f>SUM(B22+B27+B30+B33)</f>
        <v>11231.74865</v>
      </c>
      <c r="C21" s="5">
        <f t="shared" si="2"/>
        <v>4.2596660033670034E-3</v>
      </c>
      <c r="D21" s="4">
        <f>SUM(D22+D27+D30+D33)</f>
        <v>71597.263160000002</v>
      </c>
      <c r="E21" s="5">
        <f t="shared" si="0"/>
        <v>9.8929621358210179E-2</v>
      </c>
      <c r="F21" s="4">
        <f>SUM(F22+F27+F30+F33)</f>
        <v>14957.15992</v>
      </c>
      <c r="G21" s="5">
        <f t="shared" si="1"/>
        <v>0.10489280426556317</v>
      </c>
      <c r="H21" s="4">
        <f t="shared" si="3"/>
        <v>33.168577628382025</v>
      </c>
      <c r="I21" s="18">
        <f t="shared" si="4"/>
        <v>20.890686682499162</v>
      </c>
    </row>
    <row r="22" spans="1:9" ht="45" x14ac:dyDescent="0.2">
      <c r="A22" s="14" t="s">
        <v>21</v>
      </c>
      <c r="B22" s="4">
        <f>SUM(B23:B25)</f>
        <v>4915.4249999999993</v>
      </c>
      <c r="C22" s="5">
        <f t="shared" si="2"/>
        <v>1.0214776909835624E-2</v>
      </c>
      <c r="D22" s="4">
        <f>SUM(D23:D26)</f>
        <v>28639.5</v>
      </c>
      <c r="E22" s="5">
        <f t="shared" si="0"/>
        <v>3.9572670320607552E-2</v>
      </c>
      <c r="F22" s="4">
        <f>SUM(F23:F26)</f>
        <v>6311.4716200000003</v>
      </c>
      <c r="G22" s="5">
        <f t="shared" si="1"/>
        <v>4.4261608541009495E-2</v>
      </c>
      <c r="H22" s="4">
        <f t="shared" si="3"/>
        <v>28.401341084443402</v>
      </c>
      <c r="I22" s="18">
        <f t="shared" si="4"/>
        <v>22.037645978456329</v>
      </c>
    </row>
    <row r="23" spans="1:9" ht="30" x14ac:dyDescent="0.2">
      <c r="A23" s="7" t="s">
        <v>22</v>
      </c>
      <c r="B23" s="4">
        <v>1200.9000000000001</v>
      </c>
      <c r="C23" s="5">
        <f t="shared" si="2"/>
        <v>0</v>
      </c>
      <c r="D23" s="4">
        <v>6800.6</v>
      </c>
      <c r="E23" s="5">
        <f t="shared" si="0"/>
        <v>9.3967388321138188E-3</v>
      </c>
      <c r="F23" s="4">
        <v>1365.385</v>
      </c>
      <c r="G23" s="5">
        <f t="shared" si="1"/>
        <v>9.5752845004104213E-3</v>
      </c>
      <c r="H23" s="4">
        <f t="shared" si="3"/>
        <v>13.696810725289367</v>
      </c>
      <c r="I23" s="18">
        <f t="shared" si="4"/>
        <v>20.077419639443576</v>
      </c>
    </row>
    <row r="24" spans="1:9" ht="15" x14ac:dyDescent="0.2">
      <c r="A24" s="7" t="s">
        <v>23</v>
      </c>
      <c r="B24" s="4">
        <v>3313.125</v>
      </c>
      <c r="C24" s="5">
        <f t="shared" si="2"/>
        <v>0</v>
      </c>
      <c r="D24" s="4">
        <v>19030</v>
      </c>
      <c r="E24" s="5">
        <f t="shared" si="0"/>
        <v>2.6294729873117956E-2</v>
      </c>
      <c r="F24" s="4">
        <v>4243.8166199999996</v>
      </c>
      <c r="G24" s="5">
        <f t="shared" si="1"/>
        <v>2.9761387084280357E-2</v>
      </c>
      <c r="H24" s="4">
        <f t="shared" si="3"/>
        <v>28.091050594227482</v>
      </c>
      <c r="I24" s="18">
        <f t="shared" si="4"/>
        <v>22.30066537046768</v>
      </c>
    </row>
    <row r="25" spans="1:9" ht="30.75" customHeight="1" x14ac:dyDescent="0.2">
      <c r="A25" s="7" t="s">
        <v>24</v>
      </c>
      <c r="B25" s="4">
        <v>401.4</v>
      </c>
      <c r="C25" s="5">
        <f t="shared" si="2"/>
        <v>0</v>
      </c>
      <c r="D25" s="4">
        <v>2808.9</v>
      </c>
      <c r="E25" s="5">
        <f t="shared" si="0"/>
        <v>3.8812016153757767E-3</v>
      </c>
      <c r="F25" s="4">
        <v>702.27</v>
      </c>
      <c r="G25" s="5">
        <f t="shared" si="1"/>
        <v>4.924936956318713E-3</v>
      </c>
      <c r="H25" s="4">
        <f t="shared" si="3"/>
        <v>74.955156950672659</v>
      </c>
      <c r="I25" s="18">
        <f t="shared" si="4"/>
        <v>25.0016020506248</v>
      </c>
    </row>
    <row r="26" spans="1:9" ht="44.25" hidden="1" customHeight="1" x14ac:dyDescent="0.2">
      <c r="A26" s="7" t="s">
        <v>84</v>
      </c>
      <c r="B26" s="4">
        <v>0</v>
      </c>
      <c r="C26" s="5">
        <f t="shared" si="2"/>
        <v>0</v>
      </c>
      <c r="D26" s="4">
        <v>0</v>
      </c>
      <c r="E26" s="5">
        <f t="shared" si="0"/>
        <v>0</v>
      </c>
      <c r="F26" s="4">
        <v>0</v>
      </c>
      <c r="G26" s="5">
        <f t="shared" si="1"/>
        <v>0</v>
      </c>
      <c r="H26" s="4" t="s">
        <v>96</v>
      </c>
      <c r="I26" s="18" t="s">
        <v>83</v>
      </c>
    </row>
    <row r="27" spans="1:9" ht="45" x14ac:dyDescent="0.2">
      <c r="A27" s="14" t="s">
        <v>25</v>
      </c>
      <c r="B27" s="4">
        <f>SUM(B28)</f>
        <v>2711.0276899999999</v>
      </c>
      <c r="C27" s="5">
        <f t="shared" si="2"/>
        <v>0</v>
      </c>
      <c r="D27" s="4">
        <f>SUM(D28:D29)</f>
        <v>19576.563160000002</v>
      </c>
      <c r="E27" s="5">
        <f t="shared" si="0"/>
        <v>2.704994430563492E-2</v>
      </c>
      <c r="F27" s="4">
        <f>SUM(F28:F29)</f>
        <v>4228.7849999999999</v>
      </c>
      <c r="G27" s="5">
        <f t="shared" si="1"/>
        <v>2.9655972100226736E-2</v>
      </c>
      <c r="H27" s="4">
        <f t="shared" si="3"/>
        <v>55.984574248299168</v>
      </c>
      <c r="I27" s="18">
        <f t="shared" si="4"/>
        <v>21.601263538640456</v>
      </c>
    </row>
    <row r="28" spans="1:9" ht="83.25" customHeight="1" x14ac:dyDescent="0.2">
      <c r="A28" s="7" t="s">
        <v>26</v>
      </c>
      <c r="B28" s="4">
        <v>2711.0276899999999</v>
      </c>
      <c r="C28" s="5">
        <f t="shared" si="2"/>
        <v>0</v>
      </c>
      <c r="D28" s="4">
        <v>16995.5</v>
      </c>
      <c r="E28" s="5">
        <f t="shared" si="0"/>
        <v>2.3483556571654032E-2</v>
      </c>
      <c r="F28" s="4">
        <v>3298.1</v>
      </c>
      <c r="G28" s="5">
        <f t="shared" si="1"/>
        <v>2.3129187599690643E-2</v>
      </c>
      <c r="H28" s="4">
        <f t="shared" si="3"/>
        <v>21.654972841682792</v>
      </c>
      <c r="I28" s="18">
        <f t="shared" si="4"/>
        <v>19.405725044864816</v>
      </c>
    </row>
    <row r="29" spans="1:9" ht="57" customHeight="1" x14ac:dyDescent="0.2">
      <c r="A29" s="7" t="s">
        <v>104</v>
      </c>
      <c r="B29" s="4">
        <v>0</v>
      </c>
      <c r="C29" s="5">
        <f t="shared" si="2"/>
        <v>2.587147349301132E-3</v>
      </c>
      <c r="D29" s="4">
        <v>2581.0631600000002</v>
      </c>
      <c r="E29" s="5">
        <f t="shared" si="0"/>
        <v>3.5663877339808846E-3</v>
      </c>
      <c r="F29" s="4">
        <v>930.68499999999995</v>
      </c>
      <c r="G29" s="5">
        <f t="shared" si="1"/>
        <v>6.5267845005360916E-3</v>
      </c>
      <c r="H29" s="4" t="s">
        <v>83</v>
      </c>
      <c r="I29" s="18">
        <f t="shared" si="4"/>
        <v>36.058203240559209</v>
      </c>
    </row>
    <row r="30" spans="1:9" ht="33.75" customHeight="1" x14ac:dyDescent="0.2">
      <c r="A30" s="14" t="s">
        <v>27</v>
      </c>
      <c r="B30" s="4">
        <f>SUM(B31:B32)</f>
        <v>1670.4233999999999</v>
      </c>
      <c r="C30" s="5">
        <f t="shared" si="2"/>
        <v>0</v>
      </c>
      <c r="D30" s="4">
        <f>SUM(D31:D32)</f>
        <v>14331.2</v>
      </c>
      <c r="E30" s="5">
        <f t="shared" si="0"/>
        <v>1.9802156214273677E-2</v>
      </c>
      <c r="F30" s="4">
        <f>SUM(F31:F32)</f>
        <v>2510.5360000000001</v>
      </c>
      <c r="G30" s="5">
        <f t="shared" si="1"/>
        <v>1.7606093847905447E-2</v>
      </c>
      <c r="H30" s="4">
        <f t="shared" si="3"/>
        <v>50.293392681160981</v>
      </c>
      <c r="I30" s="18">
        <f t="shared" si="4"/>
        <v>17.517974768337613</v>
      </c>
    </row>
    <row r="31" spans="1:9" ht="33" customHeight="1" x14ac:dyDescent="0.2">
      <c r="A31" s="7" t="s">
        <v>28</v>
      </c>
      <c r="B31" s="4">
        <v>1653.886</v>
      </c>
      <c r="C31" s="5">
        <f t="shared" si="2"/>
        <v>0</v>
      </c>
      <c r="D31" s="4">
        <v>12206.2</v>
      </c>
      <c r="E31" s="5">
        <f t="shared" si="0"/>
        <v>1.6865934407632812E-2</v>
      </c>
      <c r="F31" s="4">
        <v>2510.5360000000001</v>
      </c>
      <c r="G31" s="5">
        <f t="shared" si="1"/>
        <v>1.7606093847905447E-2</v>
      </c>
      <c r="H31" s="4">
        <f t="shared" si="3"/>
        <v>51.796193933560119</v>
      </c>
      <c r="I31" s="18">
        <f t="shared" si="4"/>
        <v>20.567711490881681</v>
      </c>
    </row>
    <row r="32" spans="1:9" ht="48.75" customHeight="1" x14ac:dyDescent="0.2">
      <c r="A32" s="7" t="s">
        <v>60</v>
      </c>
      <c r="B32" s="4">
        <v>16.537400000000002</v>
      </c>
      <c r="C32" s="5">
        <f t="shared" si="2"/>
        <v>2.1222384253432717E-3</v>
      </c>
      <c r="D32" s="4">
        <v>2125</v>
      </c>
      <c r="E32" s="5">
        <f t="shared" si="0"/>
        <v>2.9362218066408649E-3</v>
      </c>
      <c r="F32" s="4">
        <v>0</v>
      </c>
      <c r="G32" s="5">
        <f t="shared" si="1"/>
        <v>0</v>
      </c>
      <c r="H32" s="4" t="s">
        <v>96</v>
      </c>
      <c r="I32" s="18">
        <f t="shared" si="4"/>
        <v>0</v>
      </c>
    </row>
    <row r="33" spans="1:9" ht="48.75" customHeight="1" x14ac:dyDescent="0.2">
      <c r="A33" s="14" t="s">
        <v>61</v>
      </c>
      <c r="B33" s="4">
        <v>1934.87256</v>
      </c>
      <c r="C33" s="5">
        <f t="shared" si="2"/>
        <v>2.1222384253432717E-3</v>
      </c>
      <c r="D33" s="4">
        <v>9050</v>
      </c>
      <c r="E33" s="5">
        <f t="shared" si="0"/>
        <v>1.2504850517694037E-2</v>
      </c>
      <c r="F33" s="4">
        <v>1906.3672999999999</v>
      </c>
      <c r="G33" s="5">
        <f t="shared" si="1"/>
        <v>1.3369129776421493E-2</v>
      </c>
      <c r="H33" s="4">
        <f t="shared" si="3"/>
        <v>-1.4732370797588885</v>
      </c>
      <c r="I33" s="18">
        <f t="shared" si="4"/>
        <v>21.064832044198894</v>
      </c>
    </row>
    <row r="34" spans="1:9" ht="42.75" x14ac:dyDescent="0.2">
      <c r="A34" s="13" t="s">
        <v>58</v>
      </c>
      <c r="B34" s="4">
        <f>B35</f>
        <v>0</v>
      </c>
      <c r="C34" s="5">
        <f t="shared" si="2"/>
        <v>4.6490892395786062E-4</v>
      </c>
      <c r="D34" s="4">
        <f>D35</f>
        <v>100</v>
      </c>
      <c r="E34" s="5">
        <f t="shared" si="0"/>
        <v>1.3817514384192306E-4</v>
      </c>
      <c r="F34" s="4">
        <f>F35</f>
        <v>5.61</v>
      </c>
      <c r="G34" s="5">
        <f t="shared" si="1"/>
        <v>3.9342270529779117E-5</v>
      </c>
      <c r="H34" s="4" t="s">
        <v>96</v>
      </c>
      <c r="I34" s="18">
        <f t="shared" si="4"/>
        <v>5.61</v>
      </c>
    </row>
    <row r="35" spans="1:9" ht="45.75" customHeight="1" x14ac:dyDescent="0.2">
      <c r="A35" s="7" t="s">
        <v>30</v>
      </c>
      <c r="B35" s="4">
        <v>0</v>
      </c>
      <c r="C35" s="5">
        <f t="shared" si="2"/>
        <v>4.6490892395786062E-4</v>
      </c>
      <c r="D35" s="4">
        <v>100</v>
      </c>
      <c r="E35" s="5">
        <f t="shared" si="0"/>
        <v>1.3817514384192306E-4</v>
      </c>
      <c r="F35" s="4">
        <v>5.61</v>
      </c>
      <c r="G35" s="5">
        <f t="shared" si="1"/>
        <v>3.9342270529779117E-5</v>
      </c>
      <c r="H35" s="4" t="s">
        <v>96</v>
      </c>
      <c r="I35" s="18">
        <f t="shared" si="4"/>
        <v>5.61</v>
      </c>
    </row>
    <row r="36" spans="1:9" ht="42" customHeight="1" x14ac:dyDescent="0.2">
      <c r="A36" s="13" t="s">
        <v>31</v>
      </c>
      <c r="B36" s="4">
        <f>SUM(B37+B41+B45)</f>
        <v>3196.2226499999997</v>
      </c>
      <c r="C36" s="5">
        <f t="shared" si="2"/>
        <v>9.0699979536221602E-3</v>
      </c>
      <c r="D36" s="4">
        <f>SUM(D37+D41+D45)</f>
        <v>22276.924999999999</v>
      </c>
      <c r="E36" s="5">
        <f t="shared" si="0"/>
        <v>3.0781173162307315E-2</v>
      </c>
      <c r="F36" s="4">
        <f>SUM(F37+F41)</f>
        <v>3166.6816699999999</v>
      </c>
      <c r="G36" s="5">
        <f t="shared" si="1"/>
        <v>2.2207566299970182E-2</v>
      </c>
      <c r="H36" s="4">
        <f t="shared" si="3"/>
        <v>-0.92424662593514029</v>
      </c>
      <c r="I36" s="18">
        <f t="shared" si="4"/>
        <v>14.215075330190322</v>
      </c>
    </row>
    <row r="37" spans="1:9" ht="30" x14ac:dyDescent="0.2">
      <c r="A37" s="14" t="s">
        <v>32</v>
      </c>
      <c r="B37" s="4">
        <f>SUM(B38:B40)</f>
        <v>3196.2226499999997</v>
      </c>
      <c r="C37" s="5">
        <f t="shared" si="2"/>
        <v>9.0699979536221602E-3</v>
      </c>
      <c r="D37" s="4">
        <f>SUM(D38:D40)</f>
        <v>18862.724999999999</v>
      </c>
      <c r="E37" s="5">
        <f t="shared" ref="E37:E71" si="5">D37/$D$101</f>
        <v>2.6063597401256376E-2</v>
      </c>
      <c r="F37" s="4">
        <f>SUM(F38:F40)</f>
        <v>3166.6816699999999</v>
      </c>
      <c r="G37" s="5">
        <f t="shared" ref="G37:G71" si="6">F37/$F$101</f>
        <v>2.2207566299970182E-2</v>
      </c>
      <c r="H37" s="4">
        <f t="shared" si="3"/>
        <v>-0.92424662593514029</v>
      </c>
      <c r="I37" s="18">
        <f t="shared" si="4"/>
        <v>16.78803921490665</v>
      </c>
    </row>
    <row r="38" spans="1:9" ht="36" customHeight="1" x14ac:dyDescent="0.2">
      <c r="A38" s="7" t="s">
        <v>33</v>
      </c>
      <c r="B38" s="4">
        <v>1586.9921999999999</v>
      </c>
      <c r="C38" s="5">
        <f t="shared" si="2"/>
        <v>0</v>
      </c>
      <c r="D38" s="4">
        <v>9077.6</v>
      </c>
      <c r="E38" s="5">
        <f t="shared" si="5"/>
        <v>1.2542986857394406E-2</v>
      </c>
      <c r="F38" s="4">
        <v>1869.9088099999999</v>
      </c>
      <c r="G38" s="5">
        <f t="shared" si="6"/>
        <v>1.3113450671842662E-2</v>
      </c>
      <c r="H38" s="4">
        <f t="shared" si="3"/>
        <v>17.827221204993961</v>
      </c>
      <c r="I38" s="18">
        <f t="shared" si="4"/>
        <v>20.599154071560761</v>
      </c>
    </row>
    <row r="39" spans="1:9" ht="30.75" customHeight="1" x14ac:dyDescent="0.2">
      <c r="A39" s="7" t="s">
        <v>34</v>
      </c>
      <c r="B39" s="4">
        <v>473.57844999999998</v>
      </c>
      <c r="C39" s="5">
        <f t="shared" si="2"/>
        <v>0</v>
      </c>
      <c r="D39" s="4">
        <v>8254.625</v>
      </c>
      <c r="E39" s="5">
        <f t="shared" si="5"/>
        <v>1.140583996736134E-2</v>
      </c>
      <c r="F39" s="4">
        <v>1296.77286</v>
      </c>
      <c r="G39" s="5">
        <f t="shared" si="6"/>
        <v>9.0941156281275186E-3</v>
      </c>
      <c r="H39" s="4">
        <f t="shared" si="3"/>
        <v>173.8242966925543</v>
      </c>
      <c r="I39" s="18">
        <f t="shared" si="4"/>
        <v>15.709651982979238</v>
      </c>
    </row>
    <row r="40" spans="1:9" ht="33" customHeight="1" x14ac:dyDescent="0.2">
      <c r="A40" s="7" t="s">
        <v>35</v>
      </c>
      <c r="B40" s="4">
        <v>1135.652</v>
      </c>
      <c r="C40" s="5">
        <f t="shared" si="2"/>
        <v>0</v>
      </c>
      <c r="D40" s="4">
        <v>1530.5</v>
      </c>
      <c r="E40" s="5">
        <f t="shared" si="5"/>
        <v>2.1147705765006321E-3</v>
      </c>
      <c r="F40" s="4">
        <v>0</v>
      </c>
      <c r="G40" s="5">
        <f t="shared" si="6"/>
        <v>0</v>
      </c>
      <c r="H40" s="4" t="s">
        <v>96</v>
      </c>
      <c r="I40" s="18">
        <f t="shared" si="4"/>
        <v>0</v>
      </c>
    </row>
    <row r="41" spans="1:9" ht="30" x14ac:dyDescent="0.2">
      <c r="A41" s="14" t="s">
        <v>36</v>
      </c>
      <c r="B41" s="4">
        <f>SUM(B42:B43)</f>
        <v>0</v>
      </c>
      <c r="C41" s="5">
        <f t="shared" si="2"/>
        <v>0</v>
      </c>
      <c r="D41" s="4">
        <f>SUM(D42:D44)</f>
        <v>3414.2</v>
      </c>
      <c r="E41" s="5">
        <f t="shared" si="5"/>
        <v>4.7175757610509366E-3</v>
      </c>
      <c r="F41" s="4">
        <f>SUM(F42:F44)</f>
        <v>0</v>
      </c>
      <c r="G41" s="5">
        <f t="shared" si="6"/>
        <v>0</v>
      </c>
      <c r="H41" s="4" t="s">
        <v>96</v>
      </c>
      <c r="I41" s="18">
        <f t="shared" si="4"/>
        <v>0</v>
      </c>
    </row>
    <row r="42" spans="1:9" ht="47.25" customHeight="1" x14ac:dyDescent="0.2">
      <c r="A42" s="7" t="s">
        <v>19</v>
      </c>
      <c r="B42" s="4">
        <v>0</v>
      </c>
      <c r="C42" s="5">
        <f t="shared" si="2"/>
        <v>0</v>
      </c>
      <c r="D42" s="4">
        <v>3414.2</v>
      </c>
      <c r="E42" s="5">
        <f t="shared" si="5"/>
        <v>4.7175757610509366E-3</v>
      </c>
      <c r="F42" s="4">
        <v>0</v>
      </c>
      <c r="G42" s="5">
        <f t="shared" si="6"/>
        <v>0</v>
      </c>
      <c r="H42" s="4" t="s">
        <v>96</v>
      </c>
      <c r="I42" s="18">
        <f t="shared" si="4"/>
        <v>0</v>
      </c>
    </row>
    <row r="43" spans="1:9" ht="36.75" hidden="1" customHeight="1" x14ac:dyDescent="0.2">
      <c r="A43" s="7" t="s">
        <v>37</v>
      </c>
      <c r="B43" s="4">
        <v>0</v>
      </c>
      <c r="C43" s="5">
        <f t="shared" si="2"/>
        <v>0</v>
      </c>
      <c r="D43" s="4">
        <v>0</v>
      </c>
      <c r="E43" s="5">
        <f t="shared" si="5"/>
        <v>0</v>
      </c>
      <c r="F43" s="4">
        <v>0</v>
      </c>
      <c r="G43" s="5">
        <f t="shared" si="6"/>
        <v>0</v>
      </c>
      <c r="H43" s="4" t="s">
        <v>96</v>
      </c>
      <c r="I43" s="18" t="s">
        <v>83</v>
      </c>
    </row>
    <row r="44" spans="1:9" ht="36.75" hidden="1" customHeight="1" x14ac:dyDescent="0.2">
      <c r="A44" s="7" t="s">
        <v>85</v>
      </c>
      <c r="B44" s="4">
        <v>0</v>
      </c>
      <c r="C44" s="5">
        <f t="shared" si="2"/>
        <v>6.1815561777389665E-2</v>
      </c>
      <c r="D44" s="4">
        <v>0</v>
      </c>
      <c r="E44" s="5">
        <f t="shared" si="5"/>
        <v>0</v>
      </c>
      <c r="F44" s="4">
        <v>0</v>
      </c>
      <c r="G44" s="5">
        <f t="shared" si="6"/>
        <v>0</v>
      </c>
      <c r="H44" s="4" t="s">
        <v>96</v>
      </c>
      <c r="I44" s="18" t="s">
        <v>83</v>
      </c>
    </row>
    <row r="45" spans="1:9" ht="30" hidden="1" x14ac:dyDescent="0.2">
      <c r="A45" s="14" t="s">
        <v>38</v>
      </c>
      <c r="B45" s="4">
        <f>SUM(B46)</f>
        <v>0</v>
      </c>
      <c r="C45" s="5">
        <f t="shared" si="2"/>
        <v>5.0020116203171233E-2</v>
      </c>
      <c r="D45" s="4">
        <f>SUM(D46)</f>
        <v>0</v>
      </c>
      <c r="E45" s="5">
        <f t="shared" si="5"/>
        <v>0</v>
      </c>
      <c r="F45" s="4">
        <f>SUM(F46)</f>
        <v>0</v>
      </c>
      <c r="G45" s="5">
        <f t="shared" si="6"/>
        <v>0</v>
      </c>
      <c r="H45" s="4" t="s">
        <v>96</v>
      </c>
      <c r="I45" s="18" t="s">
        <v>83</v>
      </c>
    </row>
    <row r="46" spans="1:9" ht="32.25" hidden="1" customHeight="1" x14ac:dyDescent="0.2">
      <c r="A46" s="7" t="s">
        <v>39</v>
      </c>
      <c r="B46" s="4">
        <v>0</v>
      </c>
      <c r="C46" s="5">
        <f t="shared" si="2"/>
        <v>3.0779646040739156E-2</v>
      </c>
      <c r="D46" s="4">
        <v>0</v>
      </c>
      <c r="E46" s="5">
        <f t="shared" si="5"/>
        <v>0</v>
      </c>
      <c r="F46" s="4">
        <v>0</v>
      </c>
      <c r="G46" s="5">
        <f t="shared" si="6"/>
        <v>0</v>
      </c>
      <c r="H46" s="4" t="s">
        <v>96</v>
      </c>
      <c r="I46" s="18" t="s">
        <v>83</v>
      </c>
    </row>
    <row r="47" spans="1:9" ht="45.75" customHeight="1" x14ac:dyDescent="0.2">
      <c r="A47" s="13" t="s">
        <v>40</v>
      </c>
      <c r="B47" s="4">
        <f>SUM(B48+B50+B52)</f>
        <v>287.63222999999999</v>
      </c>
      <c r="C47" s="5">
        <f t="shared" si="2"/>
        <v>1.9240470162432081E-2</v>
      </c>
      <c r="D47" s="4">
        <f>SUM(D48+D50+D52)</f>
        <v>8178.8</v>
      </c>
      <c r="E47" s="5">
        <f t="shared" si="5"/>
        <v>1.1301068664543203E-2</v>
      </c>
      <c r="F47" s="4">
        <f>SUM(F48+F50+F52)</f>
        <v>200.41721000000001</v>
      </c>
      <c r="G47" s="5">
        <f t="shared" si="6"/>
        <v>1.4055023341610611E-3</v>
      </c>
      <c r="H47" s="4">
        <f t="shared" si="3"/>
        <v>-30.321713251675575</v>
      </c>
      <c r="I47" s="18">
        <f t="shared" si="4"/>
        <v>2.45044762067785</v>
      </c>
    </row>
    <row r="48" spans="1:9" ht="45" hidden="1" x14ac:dyDescent="0.2">
      <c r="A48" s="14" t="s">
        <v>41</v>
      </c>
      <c r="B48" s="4">
        <f>SUM(B49)</f>
        <v>0</v>
      </c>
      <c r="C48" s="5">
        <f t="shared" si="2"/>
        <v>1.179544557421843E-2</v>
      </c>
      <c r="D48" s="4">
        <f>SUM(D49)</f>
        <v>0</v>
      </c>
      <c r="E48" s="5">
        <f t="shared" si="5"/>
        <v>0</v>
      </c>
      <c r="F48" s="4">
        <f>SUM(F49)</f>
        <v>0</v>
      </c>
      <c r="G48" s="5">
        <f t="shared" si="6"/>
        <v>0</v>
      </c>
      <c r="H48" s="4" t="s">
        <v>96</v>
      </c>
      <c r="I48" s="18" t="s">
        <v>83</v>
      </c>
    </row>
    <row r="49" spans="1:9" ht="33.75" hidden="1" customHeight="1" x14ac:dyDescent="0.2">
      <c r="A49" s="7" t="s">
        <v>42</v>
      </c>
      <c r="B49" s="4">
        <v>0</v>
      </c>
      <c r="C49" s="5">
        <f t="shared" si="2"/>
        <v>1.2412598344891887E-3</v>
      </c>
      <c r="D49" s="4">
        <v>0</v>
      </c>
      <c r="E49" s="5">
        <f t="shared" si="5"/>
        <v>0</v>
      </c>
      <c r="F49" s="4">
        <v>0</v>
      </c>
      <c r="G49" s="5">
        <f t="shared" si="6"/>
        <v>0</v>
      </c>
      <c r="H49" s="4" t="s">
        <v>96</v>
      </c>
      <c r="I49" s="18" t="s">
        <v>83</v>
      </c>
    </row>
    <row r="50" spans="1:9" ht="45" x14ac:dyDescent="0.2">
      <c r="A50" s="14" t="s">
        <v>43</v>
      </c>
      <c r="B50" s="4">
        <f>SUM(B51)</f>
        <v>235.94488000000001</v>
      </c>
      <c r="C50" s="5">
        <f t="shared" si="2"/>
        <v>1.055418573972924E-2</v>
      </c>
      <c r="D50" s="4">
        <f>SUM(D51)</f>
        <v>4498</v>
      </c>
      <c r="E50" s="5">
        <f t="shared" si="5"/>
        <v>6.2151179700096985E-3</v>
      </c>
      <c r="F50" s="4">
        <f>SUM(F51)</f>
        <v>0</v>
      </c>
      <c r="G50" s="5">
        <f t="shared" si="6"/>
        <v>0</v>
      </c>
      <c r="H50" s="4">
        <f t="shared" si="3"/>
        <v>-100</v>
      </c>
      <c r="I50" s="18">
        <f t="shared" si="4"/>
        <v>0</v>
      </c>
    </row>
    <row r="51" spans="1:9" ht="79.5" customHeight="1" x14ac:dyDescent="0.2">
      <c r="A51" s="7" t="s">
        <v>44</v>
      </c>
      <c r="B51" s="4">
        <v>235.94488000000001</v>
      </c>
      <c r="C51" s="5">
        <f t="shared" si="2"/>
        <v>7.0959045641229082E-2</v>
      </c>
      <c r="D51" s="4">
        <v>4498</v>
      </c>
      <c r="E51" s="5">
        <f t="shared" si="5"/>
        <v>6.2151179700096985E-3</v>
      </c>
      <c r="F51" s="4">
        <v>0</v>
      </c>
      <c r="G51" s="5">
        <f t="shared" si="6"/>
        <v>0</v>
      </c>
      <c r="H51" s="4">
        <f t="shared" si="3"/>
        <v>-100</v>
      </c>
      <c r="I51" s="18">
        <f t="shared" si="4"/>
        <v>0</v>
      </c>
    </row>
    <row r="52" spans="1:9" ht="30" x14ac:dyDescent="0.2">
      <c r="A52" s="14" t="s">
        <v>45</v>
      </c>
      <c r="B52" s="4">
        <f>SUM(B53)</f>
        <v>51.687350000000002</v>
      </c>
      <c r="C52" s="5">
        <f t="shared" si="2"/>
        <v>5.457440907999443E-3</v>
      </c>
      <c r="D52" s="4">
        <f>SUM(D53)</f>
        <v>3680.8</v>
      </c>
      <c r="E52" s="5">
        <f t="shared" si="5"/>
        <v>5.0859506945335042E-3</v>
      </c>
      <c r="F52" s="4">
        <f>SUM(F53)</f>
        <v>200.41721000000001</v>
      </c>
      <c r="G52" s="5">
        <f t="shared" si="6"/>
        <v>1.4055023341610611E-3</v>
      </c>
      <c r="H52" s="4">
        <f t="shared" si="3"/>
        <v>287.74905271792812</v>
      </c>
      <c r="I52" s="18">
        <f t="shared" si="4"/>
        <v>5.4449361551836555</v>
      </c>
    </row>
    <row r="53" spans="1:9" ht="32.25" customHeight="1" x14ac:dyDescent="0.2">
      <c r="A53" s="7" t="s">
        <v>46</v>
      </c>
      <c r="B53" s="4">
        <v>51.687350000000002</v>
      </c>
      <c r="C53" s="5">
        <f t="shared" si="2"/>
        <v>1.1572271733188242E-3</v>
      </c>
      <c r="D53" s="4">
        <v>3680.8</v>
      </c>
      <c r="E53" s="5">
        <f t="shared" si="5"/>
        <v>5.0859506945335042E-3</v>
      </c>
      <c r="F53" s="4">
        <v>200.41721000000001</v>
      </c>
      <c r="G53" s="5">
        <f t="shared" si="6"/>
        <v>1.4055023341610611E-3</v>
      </c>
      <c r="H53" s="4">
        <f t="shared" si="3"/>
        <v>287.74905271792812</v>
      </c>
      <c r="I53" s="18">
        <f t="shared" si="4"/>
        <v>5.4449361551836555</v>
      </c>
    </row>
    <row r="54" spans="1:9" ht="42.75" x14ac:dyDescent="0.2">
      <c r="A54" s="13" t="s">
        <v>47</v>
      </c>
      <c r="B54" s="4">
        <f>B55</f>
        <v>1008.3784900000001</v>
      </c>
      <c r="C54" s="5">
        <f t="shared" si="2"/>
        <v>0</v>
      </c>
      <c r="D54" s="4">
        <f>SUM(D55:D55)</f>
        <v>6562.9</v>
      </c>
      <c r="E54" s="5">
        <f t="shared" si="5"/>
        <v>9.0682965152015672E-3</v>
      </c>
      <c r="F54" s="4">
        <f>SUM(F55:F55)</f>
        <v>1252.7100600000001</v>
      </c>
      <c r="G54" s="5">
        <f t="shared" si="6"/>
        <v>8.7851083914252826E-3</v>
      </c>
      <c r="H54" s="4">
        <f t="shared" si="3"/>
        <v>24.230144972648134</v>
      </c>
      <c r="I54" s="18">
        <f t="shared" si="4"/>
        <v>19.087751756083442</v>
      </c>
    </row>
    <row r="55" spans="1:9" ht="32.25" customHeight="1" x14ac:dyDescent="0.2">
      <c r="A55" s="7" t="s">
        <v>29</v>
      </c>
      <c r="B55" s="4">
        <v>1008.3784900000001</v>
      </c>
      <c r="C55" s="5">
        <f t="shared" si="2"/>
        <v>1.3459128796868222E-3</v>
      </c>
      <c r="D55" s="4">
        <v>6562.9</v>
      </c>
      <c r="E55" s="5">
        <f t="shared" si="5"/>
        <v>9.0682965152015672E-3</v>
      </c>
      <c r="F55" s="4">
        <v>1252.7100600000001</v>
      </c>
      <c r="G55" s="5">
        <f t="shared" si="6"/>
        <v>8.7851083914252826E-3</v>
      </c>
      <c r="H55" s="4">
        <f t="shared" si="3"/>
        <v>24.230144972648134</v>
      </c>
      <c r="I55" s="18">
        <f t="shared" si="4"/>
        <v>19.087751756083442</v>
      </c>
    </row>
    <row r="56" spans="1:9" ht="15" x14ac:dyDescent="0.2">
      <c r="A56" s="13" t="s">
        <v>48</v>
      </c>
      <c r="B56" s="4">
        <f>B57</f>
        <v>0</v>
      </c>
      <c r="C56" s="5">
        <f t="shared" si="2"/>
        <v>5.7026445026472317E-5</v>
      </c>
      <c r="D56" s="4">
        <f>D57</f>
        <v>500</v>
      </c>
      <c r="E56" s="5">
        <f t="shared" si="5"/>
        <v>6.9087571920961523E-4</v>
      </c>
      <c r="F56" s="4">
        <f>F57</f>
        <v>0</v>
      </c>
      <c r="G56" s="5">
        <f t="shared" si="6"/>
        <v>0</v>
      </c>
      <c r="H56" s="4" t="s">
        <v>96</v>
      </c>
      <c r="I56" s="18">
        <f t="shared" si="4"/>
        <v>0</v>
      </c>
    </row>
    <row r="57" spans="1:9" ht="15" x14ac:dyDescent="0.2">
      <c r="A57" s="7" t="s">
        <v>49</v>
      </c>
      <c r="B57" s="4">
        <v>0</v>
      </c>
      <c r="C57" s="5">
        <f t="shared" si="2"/>
        <v>1.9745699703132393E-3</v>
      </c>
      <c r="D57" s="4">
        <v>500</v>
      </c>
      <c r="E57" s="5">
        <f t="shared" si="5"/>
        <v>6.9087571920961523E-4</v>
      </c>
      <c r="F57" s="4">
        <v>0</v>
      </c>
      <c r="G57" s="5">
        <f t="shared" si="6"/>
        <v>0</v>
      </c>
      <c r="H57" s="4" t="s">
        <v>96</v>
      </c>
      <c r="I57" s="18">
        <f t="shared" si="4"/>
        <v>0</v>
      </c>
    </row>
    <row r="58" spans="1:9" ht="53.25" customHeight="1" x14ac:dyDescent="0.2">
      <c r="A58" s="13" t="s">
        <v>50</v>
      </c>
      <c r="B58" s="4">
        <f>SUM(B59)</f>
        <v>0</v>
      </c>
      <c r="C58" s="5">
        <f t="shared" si="2"/>
        <v>0</v>
      </c>
      <c r="D58" s="4">
        <f>SUM(D59)</f>
        <v>50</v>
      </c>
      <c r="E58" s="5">
        <f t="shared" si="5"/>
        <v>6.9087571920961529E-5</v>
      </c>
      <c r="F58" s="4">
        <f>SUM(F59)</f>
        <v>0</v>
      </c>
      <c r="G58" s="5">
        <f t="shared" si="6"/>
        <v>0</v>
      </c>
      <c r="H58" s="4" t="s">
        <v>96</v>
      </c>
      <c r="I58" s="18">
        <f t="shared" si="4"/>
        <v>0</v>
      </c>
    </row>
    <row r="59" spans="1:9" ht="44.25" customHeight="1" x14ac:dyDescent="0.2">
      <c r="A59" s="14" t="s">
        <v>87</v>
      </c>
      <c r="B59" s="4">
        <f>SUM(B60:B61)</f>
        <v>0</v>
      </c>
      <c r="C59" s="5">
        <f t="shared" si="2"/>
        <v>0</v>
      </c>
      <c r="D59" s="4">
        <f>SUM(D60:D61)</f>
        <v>50</v>
      </c>
      <c r="E59" s="5">
        <f t="shared" si="5"/>
        <v>6.9087571920961529E-5</v>
      </c>
      <c r="F59" s="4">
        <f>SUM(F60:F61)</f>
        <v>0</v>
      </c>
      <c r="G59" s="5">
        <f t="shared" si="6"/>
        <v>0</v>
      </c>
      <c r="H59" s="4" t="s">
        <v>96</v>
      </c>
      <c r="I59" s="18">
        <f t="shared" si="4"/>
        <v>0</v>
      </c>
    </row>
    <row r="60" spans="1:9" ht="38.25" customHeight="1" x14ac:dyDescent="0.2">
      <c r="A60" s="7" t="s">
        <v>86</v>
      </c>
      <c r="B60" s="4">
        <v>0</v>
      </c>
      <c r="C60" s="5">
        <f t="shared" si="2"/>
        <v>0</v>
      </c>
      <c r="D60" s="4">
        <v>50</v>
      </c>
      <c r="E60" s="5">
        <f t="shared" si="5"/>
        <v>6.9087571920961529E-5</v>
      </c>
      <c r="F60" s="4">
        <v>0</v>
      </c>
      <c r="G60" s="5">
        <f t="shared" si="6"/>
        <v>0</v>
      </c>
      <c r="H60" s="4" t="s">
        <v>96</v>
      </c>
      <c r="I60" s="18">
        <f t="shared" si="4"/>
        <v>0</v>
      </c>
    </row>
    <row r="61" spans="1:9" ht="63" hidden="1" customHeight="1" x14ac:dyDescent="0.2">
      <c r="A61" s="7" t="s">
        <v>88</v>
      </c>
      <c r="B61" s="4">
        <v>0</v>
      </c>
      <c r="C61" s="5">
        <f t="shared" si="2"/>
        <v>5.9928672422964726E-4</v>
      </c>
      <c r="D61" s="4">
        <v>0</v>
      </c>
      <c r="E61" s="5">
        <f t="shared" si="5"/>
        <v>0</v>
      </c>
      <c r="F61" s="4">
        <v>0</v>
      </c>
      <c r="G61" s="5">
        <f t="shared" si="6"/>
        <v>0</v>
      </c>
      <c r="H61" s="4" t="s">
        <v>96</v>
      </c>
      <c r="I61" s="18" t="s">
        <v>83</v>
      </c>
    </row>
    <row r="62" spans="1:9" ht="44.25" customHeight="1" x14ac:dyDescent="0.2">
      <c r="A62" s="13" t="s">
        <v>51</v>
      </c>
      <c r="B62" s="4">
        <f>SUM(B63+B66)</f>
        <v>6872.4913900000001</v>
      </c>
      <c r="C62" s="5">
        <f t="shared" si="2"/>
        <v>1.0433778318894629E-4</v>
      </c>
      <c r="D62" s="4">
        <f>SUM(D63+D66)</f>
        <v>42300.899999999994</v>
      </c>
      <c r="E62" s="5">
        <f t="shared" si="5"/>
        <v>5.8449329421428019E-2</v>
      </c>
      <c r="F62" s="4">
        <f>SUM(F63+F66)</f>
        <v>9182.2796100000014</v>
      </c>
      <c r="G62" s="5">
        <f t="shared" si="6"/>
        <v>6.4394247503867158E-2</v>
      </c>
      <c r="H62" s="4">
        <f t="shared" si="3"/>
        <v>33.609183175710058</v>
      </c>
      <c r="I62" s="18">
        <f t="shared" si="4"/>
        <v>21.707054956277531</v>
      </c>
    </row>
    <row r="63" spans="1:9" ht="37.5" customHeight="1" x14ac:dyDescent="0.2">
      <c r="A63" s="14" t="s">
        <v>52</v>
      </c>
      <c r="B63" s="4">
        <f>SUM(B64:B65)</f>
        <v>5561.1048099999998</v>
      </c>
      <c r="C63" s="5">
        <f t="shared" si="2"/>
        <v>0</v>
      </c>
      <c r="D63" s="4">
        <f>SUM(D64:D65)</f>
        <v>35218.199999999997</v>
      </c>
      <c r="E63" s="5">
        <f t="shared" si="5"/>
        <v>4.8662798508536137E-2</v>
      </c>
      <c r="F63" s="4">
        <f>SUM(F64:F65)</f>
        <v>5735.1011900000003</v>
      </c>
      <c r="G63" s="5">
        <f t="shared" si="6"/>
        <v>4.0219590469275965E-2</v>
      </c>
      <c r="H63" s="4">
        <f t="shared" si="3"/>
        <v>3.1288095791167194</v>
      </c>
      <c r="I63" s="18">
        <f t="shared" si="4"/>
        <v>16.284481290923445</v>
      </c>
    </row>
    <row r="64" spans="1:9" ht="30" customHeight="1" x14ac:dyDescent="0.2">
      <c r="A64" s="7" t="s">
        <v>53</v>
      </c>
      <c r="B64" s="4">
        <v>3422</v>
      </c>
      <c r="C64" s="5">
        <f t="shared" si="2"/>
        <v>2.1907993223549169E-4</v>
      </c>
      <c r="D64" s="4">
        <v>26802.2</v>
      </c>
      <c r="E64" s="5">
        <f t="shared" si="5"/>
        <v>3.70339784027999E-2</v>
      </c>
      <c r="F64" s="4">
        <v>4437.3500000000004</v>
      </c>
      <c r="G64" s="5">
        <f t="shared" si="6"/>
        <v>3.1118613927863706E-2</v>
      </c>
      <c r="H64" s="4">
        <f t="shared" si="3"/>
        <v>29.671244886031559</v>
      </c>
      <c r="I64" s="18">
        <f t="shared" si="4"/>
        <v>16.555917051585318</v>
      </c>
    </row>
    <row r="65" spans="1:9" ht="33.75" customHeight="1" x14ac:dyDescent="0.2">
      <c r="A65" s="7" t="s">
        <v>54</v>
      </c>
      <c r="B65" s="4">
        <v>2139.1048099999998</v>
      </c>
      <c r="C65" s="5">
        <f t="shared" si="2"/>
        <v>0</v>
      </c>
      <c r="D65" s="4">
        <v>8416</v>
      </c>
      <c r="E65" s="5">
        <f t="shared" si="5"/>
        <v>1.1628820105736244E-2</v>
      </c>
      <c r="F65" s="4">
        <v>1297.75119</v>
      </c>
      <c r="G65" s="5">
        <f t="shared" si="6"/>
        <v>9.1009765414122607E-3</v>
      </c>
      <c r="H65" s="4">
        <f t="shared" si="3"/>
        <v>-39.332042827765875</v>
      </c>
      <c r="I65" s="18">
        <f t="shared" si="4"/>
        <v>15.420047409695817</v>
      </c>
    </row>
    <row r="66" spans="1:9" ht="30" x14ac:dyDescent="0.2">
      <c r="A66" s="14" t="s">
        <v>55</v>
      </c>
      <c r="B66" s="4">
        <f>SUM(B67:B68)</f>
        <v>1311.3865800000001</v>
      </c>
      <c r="C66" s="5">
        <f t="shared" si="2"/>
        <v>0</v>
      </c>
      <c r="D66" s="4">
        <f>SUM(D67:D68)</f>
        <v>7082.7</v>
      </c>
      <c r="E66" s="5">
        <f t="shared" si="5"/>
        <v>9.7865309128918835E-3</v>
      </c>
      <c r="F66" s="4">
        <f>SUM(F67:F68)</f>
        <v>3447.1784200000002</v>
      </c>
      <c r="G66" s="5">
        <f t="shared" si="6"/>
        <v>2.4174657034591186E-2</v>
      </c>
      <c r="H66" s="4">
        <f t="shared" si="3"/>
        <v>162.86515910510536</v>
      </c>
      <c r="I66" s="18">
        <f t="shared" si="4"/>
        <v>48.670399988704879</v>
      </c>
    </row>
    <row r="67" spans="1:9" ht="30" x14ac:dyDescent="0.2">
      <c r="A67" s="7" t="s">
        <v>56</v>
      </c>
      <c r="B67" s="4">
        <v>138</v>
      </c>
      <c r="C67" s="5">
        <f t="shared" si="2"/>
        <v>0</v>
      </c>
      <c r="D67" s="4">
        <v>708</v>
      </c>
      <c r="E67" s="5">
        <f t="shared" si="5"/>
        <v>9.7828001840081515E-4</v>
      </c>
      <c r="F67" s="4">
        <v>156.28</v>
      </c>
      <c r="G67" s="5">
        <f t="shared" si="6"/>
        <v>1.0959732688759145E-3</v>
      </c>
      <c r="H67" s="4">
        <f t="shared" si="3"/>
        <v>13.246376811594189</v>
      </c>
      <c r="I67" s="18">
        <f t="shared" si="4"/>
        <v>22.073446327683616</v>
      </c>
    </row>
    <row r="68" spans="1:9" ht="30" x14ac:dyDescent="0.2">
      <c r="A68" s="7" t="s">
        <v>57</v>
      </c>
      <c r="B68" s="4">
        <v>1173.3865800000001</v>
      </c>
      <c r="C68" s="5">
        <f t="shared" si="2"/>
        <v>0</v>
      </c>
      <c r="D68" s="4">
        <v>6374.7</v>
      </c>
      <c r="E68" s="5">
        <f t="shared" si="5"/>
        <v>8.8082508944910681E-3</v>
      </c>
      <c r="F68" s="4">
        <v>3290.89842</v>
      </c>
      <c r="G68" s="5">
        <f t="shared" si="6"/>
        <v>2.3078683765715268E-2</v>
      </c>
      <c r="H68" s="4">
        <f t="shared" si="3"/>
        <v>180.46156962183761</v>
      </c>
      <c r="I68" s="18">
        <f t="shared" si="4"/>
        <v>51.624365381900326</v>
      </c>
    </row>
    <row r="69" spans="1:9" ht="15" x14ac:dyDescent="0.2">
      <c r="A69" s="13" t="s">
        <v>93</v>
      </c>
      <c r="B69" s="4">
        <f>SUM(B70+B90)</f>
        <v>7889.0398500000001</v>
      </c>
      <c r="C69" s="5">
        <f t="shared" si="2"/>
        <v>0</v>
      </c>
      <c r="D69" s="4">
        <f>SUM(D70+D90)</f>
        <v>56582.06437</v>
      </c>
      <c r="E69" s="5">
        <f t="shared" si="5"/>
        <v>7.8182348831976986E-2</v>
      </c>
      <c r="F69" s="4">
        <f>SUM(F70+F90)</f>
        <v>10116.54329</v>
      </c>
      <c r="G69" s="5">
        <f t="shared" si="6"/>
        <v>7.0946128866560015E-2</v>
      </c>
      <c r="H69" s="4">
        <f t="shared" si="3"/>
        <v>28.235418788003699</v>
      </c>
      <c r="I69" s="18">
        <f t="shared" si="4"/>
        <v>17.879417095576709</v>
      </c>
    </row>
    <row r="70" spans="1:9" ht="15" x14ac:dyDescent="0.2">
      <c r="A70" s="14" t="s">
        <v>98</v>
      </c>
      <c r="B70" s="4">
        <f>SUM(B71:B89)</f>
        <v>606.74391000000003</v>
      </c>
      <c r="C70" s="5">
        <f t="shared" ref="C70:C100" si="7">B88/$B$101</f>
        <v>0</v>
      </c>
      <c r="D70" s="4">
        <f>SUM(D71:D89)</f>
        <v>5784.1643699999995</v>
      </c>
      <c r="E70" s="5">
        <f t="shared" si="5"/>
        <v>7.992277438300761E-3</v>
      </c>
      <c r="F70" s="4">
        <f>SUM(F71:F89)</f>
        <v>567.61715000000004</v>
      </c>
      <c r="G70" s="5">
        <f t="shared" si="6"/>
        <v>3.9806323480645655E-3</v>
      </c>
      <c r="H70" s="4">
        <f t="shared" ref="H70:H71" si="8">F70/B70*100-100</f>
        <v>-6.4486448656732307</v>
      </c>
      <c r="I70" s="18">
        <f t="shared" ref="I70:I71" si="9">F70/D70*100</f>
        <v>9.8132956411817887</v>
      </c>
    </row>
    <row r="71" spans="1:9" ht="105" x14ac:dyDescent="0.2">
      <c r="A71" s="7" t="s">
        <v>105</v>
      </c>
      <c r="B71" s="4">
        <v>128.65746999999999</v>
      </c>
      <c r="C71" s="5">
        <f t="shared" si="7"/>
        <v>0</v>
      </c>
      <c r="D71" s="4">
        <v>500</v>
      </c>
      <c r="E71" s="5">
        <f t="shared" si="5"/>
        <v>6.9087571920961523E-4</v>
      </c>
      <c r="F71" s="4">
        <v>140.94109</v>
      </c>
      <c r="G71" s="5">
        <f t="shared" si="6"/>
        <v>9.8840329617503491E-4</v>
      </c>
      <c r="H71" s="4">
        <f t="shared" si="8"/>
        <v>9.547537348589259</v>
      </c>
      <c r="I71" s="18">
        <f t="shared" si="9"/>
        <v>28.188217999999999</v>
      </c>
    </row>
    <row r="72" spans="1:9" ht="60" x14ac:dyDescent="0.2">
      <c r="A72" s="7" t="s">
        <v>63</v>
      </c>
      <c r="B72" s="4">
        <v>0</v>
      </c>
      <c r="C72" s="5">
        <f t="shared" si="7"/>
        <v>6.5501604733229635E-2</v>
      </c>
      <c r="D72" s="4">
        <v>1543.4</v>
      </c>
      <c r="E72" s="5">
        <f t="shared" ref="E72:E100" si="10">D72/$D$101</f>
        <v>2.1325951700562405E-3</v>
      </c>
      <c r="F72" s="4">
        <v>0</v>
      </c>
      <c r="G72" s="5">
        <f t="shared" ref="G72:G100" si="11">F72/$F$101</f>
        <v>0</v>
      </c>
      <c r="H72" s="4" t="s">
        <v>83</v>
      </c>
      <c r="I72" s="18">
        <f t="shared" ref="I72:I100" si="12">F72/D72*100</f>
        <v>0</v>
      </c>
    </row>
    <row r="73" spans="1:9" ht="60" x14ac:dyDescent="0.2">
      <c r="A73" s="7" t="s">
        <v>64</v>
      </c>
      <c r="B73" s="4">
        <v>149.63505000000001</v>
      </c>
      <c r="C73" s="5">
        <f t="shared" si="7"/>
        <v>4.9332634459792902E-3</v>
      </c>
      <c r="D73" s="4">
        <v>513.4</v>
      </c>
      <c r="E73" s="5">
        <f t="shared" si="10"/>
        <v>7.0939118848443289E-4</v>
      </c>
      <c r="F73" s="4">
        <v>145.80411000000001</v>
      </c>
      <c r="G73" s="5">
        <f t="shared" si="11"/>
        <v>1.0225070837742733E-3</v>
      </c>
      <c r="H73" s="4">
        <f t="shared" ref="H73:H97" si="13">F73/B73*100-100</f>
        <v>-2.5601889396902635</v>
      </c>
      <c r="I73" s="18">
        <f t="shared" si="12"/>
        <v>28.399709777950921</v>
      </c>
    </row>
    <row r="74" spans="1:9" ht="45" x14ac:dyDescent="0.2">
      <c r="A74" s="7" t="s">
        <v>65</v>
      </c>
      <c r="B74" s="4">
        <v>6.3400499999999997</v>
      </c>
      <c r="C74" s="5">
        <f t="shared" si="7"/>
        <v>2.2876962925142894E-3</v>
      </c>
      <c r="D74" s="4">
        <v>50.9</v>
      </c>
      <c r="E74" s="5">
        <f t="shared" si="10"/>
        <v>7.0331148215538829E-5</v>
      </c>
      <c r="F74" s="4">
        <v>7.1970000000000001</v>
      </c>
      <c r="G74" s="5">
        <f t="shared" si="11"/>
        <v>5.0471714973764761E-5</v>
      </c>
      <c r="H74" s="4">
        <f t="shared" si="13"/>
        <v>13.516454917547975</v>
      </c>
      <c r="I74" s="18">
        <f t="shared" si="12"/>
        <v>14.139489194499019</v>
      </c>
    </row>
    <row r="75" spans="1:9" ht="50.25" customHeight="1" x14ac:dyDescent="0.2">
      <c r="A75" s="7" t="s">
        <v>66</v>
      </c>
      <c r="B75" s="4">
        <v>219.52749</v>
      </c>
      <c r="C75" s="5">
        <f t="shared" si="7"/>
        <v>4.8900252479958738E-2</v>
      </c>
      <c r="D75" s="4">
        <v>1422.4</v>
      </c>
      <c r="E75" s="5">
        <f t="shared" si="10"/>
        <v>1.9654032460075135E-3</v>
      </c>
      <c r="F75" s="4">
        <v>154.35034999999999</v>
      </c>
      <c r="G75" s="5">
        <f t="shared" si="11"/>
        <v>1.0824408602613355E-3</v>
      </c>
      <c r="H75" s="4">
        <f t="shared" si="13"/>
        <v>-29.68973954013687</v>
      </c>
      <c r="I75" s="18">
        <f t="shared" si="12"/>
        <v>10.851402559055117</v>
      </c>
    </row>
    <row r="76" spans="1:9" ht="50.25" hidden="1" customHeight="1" x14ac:dyDescent="0.2">
      <c r="A76" s="7" t="s">
        <v>89</v>
      </c>
      <c r="B76" s="4">
        <v>0</v>
      </c>
      <c r="C76" s="5">
        <f t="shared" si="7"/>
        <v>0</v>
      </c>
      <c r="D76" s="4">
        <v>0</v>
      </c>
      <c r="E76" s="5">
        <f t="shared" si="10"/>
        <v>0</v>
      </c>
      <c r="F76" s="4">
        <v>0</v>
      </c>
      <c r="G76" s="5">
        <f t="shared" si="11"/>
        <v>0</v>
      </c>
      <c r="H76" s="4" t="s">
        <v>96</v>
      </c>
      <c r="I76" s="18" t="s">
        <v>83</v>
      </c>
    </row>
    <row r="77" spans="1:9" ht="50.25" hidden="1" customHeight="1" x14ac:dyDescent="0.2">
      <c r="A77" s="7" t="s">
        <v>90</v>
      </c>
      <c r="B77" s="4">
        <v>0</v>
      </c>
      <c r="C77" s="5">
        <f t="shared" si="7"/>
        <v>0</v>
      </c>
      <c r="D77" s="4">
        <v>0</v>
      </c>
      <c r="E77" s="5">
        <f t="shared" si="10"/>
        <v>0</v>
      </c>
      <c r="F77" s="4">
        <v>0</v>
      </c>
      <c r="G77" s="5">
        <f t="shared" si="11"/>
        <v>0</v>
      </c>
      <c r="H77" s="4" t="s">
        <v>96</v>
      </c>
      <c r="I77" s="18" t="s">
        <v>83</v>
      </c>
    </row>
    <row r="78" spans="1:9" ht="63.75" hidden="1" customHeight="1" x14ac:dyDescent="0.2">
      <c r="A78" s="7" t="s">
        <v>91</v>
      </c>
      <c r="B78" s="4">
        <v>0</v>
      </c>
      <c r="C78" s="5">
        <f t="shared" si="7"/>
        <v>0</v>
      </c>
      <c r="D78" s="4">
        <v>0</v>
      </c>
      <c r="E78" s="5">
        <f t="shared" si="10"/>
        <v>0</v>
      </c>
      <c r="F78" s="4">
        <v>0</v>
      </c>
      <c r="G78" s="5">
        <f t="shared" si="11"/>
        <v>0</v>
      </c>
      <c r="H78" s="4" t="s">
        <v>96</v>
      </c>
      <c r="I78" s="18" t="s">
        <v>83</v>
      </c>
    </row>
    <row r="79" spans="1:9" ht="30" x14ac:dyDescent="0.2">
      <c r="A79" s="7" t="s">
        <v>67</v>
      </c>
      <c r="B79" s="4">
        <v>66.627120000000005</v>
      </c>
      <c r="C79" s="5">
        <f t="shared" si="7"/>
        <v>9.3803925147773193E-3</v>
      </c>
      <c r="D79" s="4">
        <v>701.4</v>
      </c>
      <c r="E79" s="5">
        <f t="shared" si="10"/>
        <v>9.6916045890724819E-4</v>
      </c>
      <c r="F79" s="4">
        <v>87.891599999999997</v>
      </c>
      <c r="G79" s="5">
        <f t="shared" si="11"/>
        <v>6.1637345891178859E-4</v>
      </c>
      <c r="H79" s="4">
        <f t="shared" si="13"/>
        <v>31.91565236498289</v>
      </c>
      <c r="I79" s="18">
        <f t="shared" si="12"/>
        <v>12.530881094952949</v>
      </c>
    </row>
    <row r="80" spans="1:9" ht="60" x14ac:dyDescent="0.2">
      <c r="A80" s="7" t="s">
        <v>68</v>
      </c>
      <c r="B80" s="4">
        <v>11.6</v>
      </c>
      <c r="C80" s="5">
        <f t="shared" si="7"/>
        <v>0</v>
      </c>
      <c r="D80" s="4">
        <v>0.2</v>
      </c>
      <c r="E80" s="5">
        <f t="shared" si="10"/>
        <v>2.7635028768384611E-7</v>
      </c>
      <c r="F80" s="4">
        <v>0.2</v>
      </c>
      <c r="G80" s="5">
        <f t="shared" si="11"/>
        <v>1.4025764894751915E-6</v>
      </c>
      <c r="H80" s="4" t="s">
        <v>96</v>
      </c>
      <c r="I80" s="18">
        <f t="shared" si="12"/>
        <v>100</v>
      </c>
    </row>
    <row r="81" spans="1:9" ht="18" customHeight="1" x14ac:dyDescent="0.2">
      <c r="A81" s="7" t="s">
        <v>69</v>
      </c>
      <c r="B81" s="4">
        <v>0</v>
      </c>
      <c r="C81" s="5">
        <f t="shared" si="7"/>
        <v>0</v>
      </c>
      <c r="D81" s="4">
        <v>0</v>
      </c>
      <c r="E81" s="5">
        <f t="shared" si="10"/>
        <v>0</v>
      </c>
      <c r="F81" s="4">
        <v>0</v>
      </c>
      <c r="G81" s="5">
        <f t="shared" si="11"/>
        <v>0</v>
      </c>
      <c r="H81" s="4" t="s">
        <v>83</v>
      </c>
      <c r="I81" s="18" t="s">
        <v>83</v>
      </c>
    </row>
    <row r="82" spans="1:9" ht="15" x14ac:dyDescent="0.2">
      <c r="A82" s="7" t="s">
        <v>70</v>
      </c>
      <c r="B82" s="4">
        <v>24.356729999999999</v>
      </c>
      <c r="C82" s="5">
        <f t="shared" si="7"/>
        <v>0</v>
      </c>
      <c r="D82" s="4">
        <v>162</v>
      </c>
      <c r="E82" s="5">
        <f t="shared" si="10"/>
        <v>2.2384373302391535E-4</v>
      </c>
      <c r="F82" s="4">
        <v>31.233000000000001</v>
      </c>
      <c r="G82" s="5">
        <f t="shared" si="11"/>
        <v>2.1903335747889326E-4</v>
      </c>
      <c r="H82" s="4">
        <f t="shared" si="13"/>
        <v>28.231499055907761</v>
      </c>
      <c r="I82" s="18">
        <f t="shared" si="12"/>
        <v>19.279629629629628</v>
      </c>
    </row>
    <row r="83" spans="1:9" ht="30" x14ac:dyDescent="0.2">
      <c r="A83" s="7" t="s">
        <v>71</v>
      </c>
      <c r="B83" s="4">
        <v>0</v>
      </c>
      <c r="C83" s="5">
        <f t="shared" si="7"/>
        <v>1</v>
      </c>
      <c r="D83" s="4">
        <v>100</v>
      </c>
      <c r="E83" s="5">
        <f t="shared" si="10"/>
        <v>1.3817514384192306E-4</v>
      </c>
      <c r="F83" s="4">
        <v>0</v>
      </c>
      <c r="G83" s="5">
        <f t="shared" si="11"/>
        <v>0</v>
      </c>
      <c r="H83" s="4" t="s">
        <v>96</v>
      </c>
      <c r="I83" s="18">
        <f t="shared" si="12"/>
        <v>0</v>
      </c>
    </row>
    <row r="84" spans="1:9" ht="45" x14ac:dyDescent="0.2">
      <c r="A84" s="7" t="s">
        <v>72</v>
      </c>
      <c r="B84" s="4">
        <v>0</v>
      </c>
      <c r="C84" s="5">
        <f t="shared" si="7"/>
        <v>0</v>
      </c>
      <c r="D84" s="4">
        <v>790.46437000000003</v>
      </c>
      <c r="E84" s="5">
        <f t="shared" si="10"/>
        <v>1.0922252802666509E-3</v>
      </c>
      <c r="F84" s="4">
        <v>0</v>
      </c>
      <c r="G84" s="5">
        <f t="shared" si="11"/>
        <v>0</v>
      </c>
      <c r="H84" s="4" t="s">
        <v>96</v>
      </c>
      <c r="I84" s="18">
        <f t="shared" si="12"/>
        <v>0</v>
      </c>
    </row>
    <row r="85" spans="1:9" ht="30" hidden="1" x14ac:dyDescent="0.2">
      <c r="A85" s="7" t="s">
        <v>73</v>
      </c>
      <c r="B85" s="4">
        <v>0</v>
      </c>
      <c r="C85" s="5">
        <f t="shared" si="7"/>
        <v>0</v>
      </c>
      <c r="D85" s="4">
        <v>0</v>
      </c>
      <c r="E85" s="5">
        <f t="shared" si="10"/>
        <v>0</v>
      </c>
      <c r="F85" s="4">
        <v>0</v>
      </c>
      <c r="G85" s="5">
        <f t="shared" si="11"/>
        <v>0</v>
      </c>
      <c r="H85" s="4" t="s">
        <v>83</v>
      </c>
      <c r="I85" s="18" t="s">
        <v>83</v>
      </c>
    </row>
    <row r="86" spans="1:9" ht="30" hidden="1" x14ac:dyDescent="0.2">
      <c r="A86" s="7" t="s">
        <v>82</v>
      </c>
      <c r="B86" s="4">
        <v>0</v>
      </c>
      <c r="C86" s="5">
        <f t="shared" si="7"/>
        <v>0</v>
      </c>
      <c r="D86" s="4">
        <v>0</v>
      </c>
      <c r="E86" s="5">
        <f t="shared" si="10"/>
        <v>0</v>
      </c>
      <c r="F86" s="4">
        <v>0</v>
      </c>
      <c r="G86" s="5">
        <f t="shared" si="11"/>
        <v>0</v>
      </c>
      <c r="H86" s="4" t="s">
        <v>96</v>
      </c>
      <c r="I86" s="18" t="s">
        <v>96</v>
      </c>
    </row>
    <row r="87" spans="1:9" ht="30" hidden="1" x14ac:dyDescent="0.2">
      <c r="A87" s="7" t="s">
        <v>74</v>
      </c>
      <c r="B87" s="4">
        <v>0</v>
      </c>
      <c r="C87" s="5">
        <f t="shared" si="7"/>
        <v>0</v>
      </c>
      <c r="D87" s="4">
        <v>0</v>
      </c>
      <c r="E87" s="5">
        <f t="shared" si="10"/>
        <v>0</v>
      </c>
      <c r="F87" s="4">
        <v>0</v>
      </c>
      <c r="G87" s="5">
        <f t="shared" si="11"/>
        <v>0</v>
      </c>
      <c r="H87" s="4" t="s">
        <v>96</v>
      </c>
      <c r="I87" s="18" t="s">
        <v>96</v>
      </c>
    </row>
    <row r="88" spans="1:9" ht="45" hidden="1" x14ac:dyDescent="0.2">
      <c r="A88" s="7" t="s">
        <v>75</v>
      </c>
      <c r="B88" s="4">
        <v>0</v>
      </c>
      <c r="C88" s="5">
        <f t="shared" si="7"/>
        <v>0</v>
      </c>
      <c r="D88" s="4">
        <v>0</v>
      </c>
      <c r="E88" s="5">
        <f t="shared" si="10"/>
        <v>0</v>
      </c>
      <c r="F88" s="4">
        <v>0</v>
      </c>
      <c r="G88" s="5">
        <f t="shared" si="11"/>
        <v>0</v>
      </c>
      <c r="H88" s="4" t="s">
        <v>96</v>
      </c>
      <c r="I88" s="18" t="s">
        <v>96</v>
      </c>
    </row>
    <row r="89" spans="1:9" ht="45" hidden="1" x14ac:dyDescent="0.2">
      <c r="A89" s="7" t="s">
        <v>76</v>
      </c>
      <c r="B89" s="4">
        <v>0</v>
      </c>
      <c r="C89" s="5">
        <f t="shared" si="7"/>
        <v>0</v>
      </c>
      <c r="D89" s="4">
        <v>0</v>
      </c>
      <c r="E89" s="5">
        <f t="shared" si="10"/>
        <v>0</v>
      </c>
      <c r="F89" s="4">
        <v>0</v>
      </c>
      <c r="G89" s="5">
        <f t="shared" si="11"/>
        <v>0</v>
      </c>
      <c r="H89" s="4" t="s">
        <v>96</v>
      </c>
      <c r="I89" s="18" t="s">
        <v>96</v>
      </c>
    </row>
    <row r="90" spans="1:9" ht="30" x14ac:dyDescent="0.2">
      <c r="A90" s="14" t="s">
        <v>97</v>
      </c>
      <c r="B90" s="4">
        <f>SUM(B91:B97)</f>
        <v>7282.29594</v>
      </c>
      <c r="C90" s="5">
        <f t="shared" si="7"/>
        <v>0</v>
      </c>
      <c r="D90" s="4">
        <f>SUM(D91:D97)</f>
        <v>50797.9</v>
      </c>
      <c r="E90" s="5">
        <f t="shared" si="10"/>
        <v>7.0190071393676223E-2</v>
      </c>
      <c r="F90" s="4">
        <f t="shared" ref="F90" si="14">SUM(F91:F97)</f>
        <v>9548.9261399999996</v>
      </c>
      <c r="G90" s="5">
        <f t="shared" si="11"/>
        <v>6.696549651849544E-2</v>
      </c>
      <c r="H90" s="4">
        <f t="shared" si="13"/>
        <v>31.125214062640794</v>
      </c>
      <c r="I90" s="18">
        <f t="shared" si="12"/>
        <v>18.797875778329416</v>
      </c>
    </row>
    <row r="91" spans="1:9" ht="30" x14ac:dyDescent="0.2">
      <c r="A91" s="7" t="s">
        <v>77</v>
      </c>
      <c r="B91" s="4">
        <v>548.46723999999995</v>
      </c>
      <c r="C91" s="5">
        <f t="shared" si="7"/>
        <v>0</v>
      </c>
      <c r="D91" s="4">
        <v>2379.8000000000002</v>
      </c>
      <c r="E91" s="5">
        <f t="shared" si="10"/>
        <v>3.2882920731500849E-3</v>
      </c>
      <c r="F91" s="4">
        <v>572.28516999999999</v>
      </c>
      <c r="G91" s="5">
        <f t="shared" si="11"/>
        <v>4.0133686235865659E-3</v>
      </c>
      <c r="H91" s="4">
        <f t="shared" si="13"/>
        <v>4.3426349402381845</v>
      </c>
      <c r="I91" s="18">
        <f t="shared" si="12"/>
        <v>24.047616186234137</v>
      </c>
    </row>
    <row r="92" spans="1:9" ht="15" x14ac:dyDescent="0.2">
      <c r="A92" s="7" t="s">
        <v>78</v>
      </c>
      <c r="B92" s="4">
        <v>254.34004999999999</v>
      </c>
      <c r="C92" s="5">
        <f t="shared" si="7"/>
        <v>0</v>
      </c>
      <c r="D92" s="4">
        <v>2561</v>
      </c>
      <c r="E92" s="5">
        <f t="shared" si="10"/>
        <v>3.5386654337916492E-3</v>
      </c>
      <c r="F92" s="4">
        <v>382.89997</v>
      </c>
      <c r="G92" s="5">
        <f t="shared" si="11"/>
        <v>2.6852324787137805E-3</v>
      </c>
      <c r="H92" s="4">
        <f t="shared" si="13"/>
        <v>50.546471151515476</v>
      </c>
      <c r="I92" s="18">
        <f t="shared" si="12"/>
        <v>14.951189769621243</v>
      </c>
    </row>
    <row r="93" spans="1:9" ht="30" customHeight="1" x14ac:dyDescent="0.2">
      <c r="A93" s="7" t="s">
        <v>79</v>
      </c>
      <c r="B93" s="4">
        <v>5436.60131</v>
      </c>
      <c r="C93" s="5">
        <f t="shared" si="7"/>
        <v>0</v>
      </c>
      <c r="D93" s="4">
        <v>35295.199999999997</v>
      </c>
      <c r="E93" s="5">
        <f t="shared" si="10"/>
        <v>4.8769193369294417E-2</v>
      </c>
      <c r="F93" s="4">
        <v>7347.1505399999996</v>
      </c>
      <c r="G93" s="5">
        <f t="shared" si="11"/>
        <v>5.1524703060194778E-2</v>
      </c>
      <c r="H93" s="4">
        <f t="shared" si="13"/>
        <v>35.142345760866533</v>
      </c>
      <c r="I93" s="18">
        <f t="shared" si="12"/>
        <v>20.816288163829643</v>
      </c>
    </row>
    <row r="94" spans="1:9" ht="62.25" hidden="1" customHeight="1" x14ac:dyDescent="0.2">
      <c r="A94" s="7" t="s">
        <v>92</v>
      </c>
      <c r="B94" s="4">
        <v>0</v>
      </c>
      <c r="C94" s="5">
        <f t="shared" si="7"/>
        <v>0</v>
      </c>
      <c r="D94" s="4">
        <v>0</v>
      </c>
      <c r="E94" s="5">
        <f t="shared" si="10"/>
        <v>0</v>
      </c>
      <c r="F94" s="4">
        <v>0</v>
      </c>
      <c r="G94" s="5">
        <f t="shared" si="11"/>
        <v>0</v>
      </c>
      <c r="H94" s="4" t="s">
        <v>96</v>
      </c>
      <c r="I94" s="18" t="s">
        <v>83</v>
      </c>
    </row>
    <row r="95" spans="1:9" ht="23.25" customHeight="1" x14ac:dyDescent="0.2">
      <c r="A95" s="7" t="s">
        <v>106</v>
      </c>
      <c r="B95" s="4">
        <v>0</v>
      </c>
      <c r="C95" s="5">
        <f t="shared" si="7"/>
        <v>0</v>
      </c>
      <c r="D95" s="4">
        <v>1767</v>
      </c>
      <c r="E95" s="5">
        <f t="shared" si="10"/>
        <v>2.4415547916867802E-3</v>
      </c>
      <c r="F95" s="4">
        <v>0</v>
      </c>
      <c r="G95" s="5">
        <f t="shared" si="11"/>
        <v>0</v>
      </c>
      <c r="H95" s="4" t="s">
        <v>83</v>
      </c>
      <c r="I95" s="18">
        <f t="shared" si="12"/>
        <v>0</v>
      </c>
    </row>
    <row r="96" spans="1:9" ht="30" customHeight="1" x14ac:dyDescent="0.2">
      <c r="A96" s="7" t="s">
        <v>107</v>
      </c>
      <c r="B96" s="4">
        <v>0</v>
      </c>
      <c r="C96" s="5">
        <f t="shared" si="7"/>
        <v>0</v>
      </c>
      <c r="D96" s="4">
        <v>2293</v>
      </c>
      <c r="E96" s="5">
        <f t="shared" si="10"/>
        <v>3.1683560482952955E-3</v>
      </c>
      <c r="F96" s="4">
        <v>0</v>
      </c>
      <c r="G96" s="5">
        <f t="shared" si="11"/>
        <v>0</v>
      </c>
      <c r="H96" s="4" t="s">
        <v>83</v>
      </c>
      <c r="I96" s="18">
        <f t="shared" si="12"/>
        <v>0</v>
      </c>
    </row>
    <row r="97" spans="1:9" ht="30" x14ac:dyDescent="0.2">
      <c r="A97" s="7" t="s">
        <v>80</v>
      </c>
      <c r="B97" s="4">
        <v>1042.88734</v>
      </c>
      <c r="C97" s="5">
        <f t="shared" si="7"/>
        <v>0</v>
      </c>
      <c r="D97" s="4">
        <v>6501.9</v>
      </c>
      <c r="E97" s="5">
        <f t="shared" si="10"/>
        <v>8.9840096774579936E-3</v>
      </c>
      <c r="F97" s="4">
        <v>1246.5904599999999</v>
      </c>
      <c r="G97" s="5">
        <f t="shared" si="11"/>
        <v>8.7421923560003188E-3</v>
      </c>
      <c r="H97" s="4">
        <f t="shared" si="13"/>
        <v>19.532610300936227</v>
      </c>
      <c r="I97" s="18">
        <f t="shared" si="12"/>
        <v>19.172710438487211</v>
      </c>
    </row>
    <row r="98" spans="1:9" ht="28.5" x14ac:dyDescent="0.2">
      <c r="A98" s="21" t="s">
        <v>94</v>
      </c>
      <c r="B98" s="4">
        <f>SUM(B99)</f>
        <v>0</v>
      </c>
      <c r="C98" s="5">
        <f t="shared" si="7"/>
        <v>0</v>
      </c>
      <c r="D98" s="4">
        <f>SUM(D99)</f>
        <v>8994.6144600000007</v>
      </c>
      <c r="E98" s="5">
        <f t="shared" si="10"/>
        <v>1.2428321468131411E-2</v>
      </c>
      <c r="F98" s="4">
        <f>SUM(F99)</f>
        <v>717.6</v>
      </c>
      <c r="G98" s="5">
        <f t="shared" si="11"/>
        <v>5.0324444442369871E-3</v>
      </c>
      <c r="H98" s="4" t="s">
        <v>96</v>
      </c>
      <c r="I98" s="18">
        <f t="shared" si="12"/>
        <v>7.9781073796019033</v>
      </c>
    </row>
    <row r="99" spans="1:9" ht="30" x14ac:dyDescent="0.2">
      <c r="A99" s="14" t="s">
        <v>95</v>
      </c>
      <c r="B99" s="4">
        <f>SUM(B100)</f>
        <v>0</v>
      </c>
      <c r="C99" s="5">
        <f t="shared" si="7"/>
        <v>0</v>
      </c>
      <c r="D99" s="4">
        <f>SUM(D100)</f>
        <v>8994.6144600000007</v>
      </c>
      <c r="E99" s="5">
        <f t="shared" si="10"/>
        <v>1.2428321468131411E-2</v>
      </c>
      <c r="F99" s="4">
        <f>SUM(F100)</f>
        <v>717.6</v>
      </c>
      <c r="G99" s="5">
        <f t="shared" si="11"/>
        <v>5.0324444442369871E-3</v>
      </c>
      <c r="H99" s="4" t="s">
        <v>96</v>
      </c>
      <c r="I99" s="18">
        <f t="shared" si="12"/>
        <v>7.9781073796019033</v>
      </c>
    </row>
    <row r="100" spans="1:9" ht="77.25" customHeight="1" x14ac:dyDescent="0.2">
      <c r="A100" s="7" t="s">
        <v>62</v>
      </c>
      <c r="B100" s="4">
        <v>0</v>
      </c>
      <c r="C100" s="5">
        <f t="shared" si="7"/>
        <v>0</v>
      </c>
      <c r="D100" s="4">
        <v>8994.6144600000007</v>
      </c>
      <c r="E100" s="5">
        <f t="shared" si="10"/>
        <v>1.2428321468131411E-2</v>
      </c>
      <c r="F100" s="4">
        <v>717.6</v>
      </c>
      <c r="G100" s="5">
        <f t="shared" si="11"/>
        <v>5.0324444442369871E-3</v>
      </c>
      <c r="H100" s="4" t="s">
        <v>96</v>
      </c>
      <c r="I100" s="18">
        <f t="shared" si="12"/>
        <v>7.9781073796019033</v>
      </c>
    </row>
    <row r="101" spans="1:9" ht="15" x14ac:dyDescent="0.2">
      <c r="A101" s="14" t="s">
        <v>81</v>
      </c>
      <c r="B101" s="19">
        <f>SUM(B5+B21+B34+B36+B47+B54+B56+B58+B62+B69+B98)</f>
        <v>111177.36687</v>
      </c>
      <c r="C101" s="19" t="s">
        <v>83</v>
      </c>
      <c r="D101" s="19">
        <f>SUM(D5+D21+D34+D36+D47+D54+D56+D58+D62+D69+D98)</f>
        <v>723719.16699000017</v>
      </c>
      <c r="E101" s="19" t="s">
        <v>96</v>
      </c>
      <c r="F101" s="19">
        <f>SUM(F5+F21+F34+F36+F47+F54+F56+F58+F62+F69+F98)</f>
        <v>142594.71872000003</v>
      </c>
      <c r="G101" s="20" t="s">
        <v>83</v>
      </c>
      <c r="H101" s="4" t="s">
        <v>96</v>
      </c>
      <c r="I101" s="15">
        <f t="shared" ref="I101" si="15">F101/D101*100/100</f>
        <v>0.19703045770234559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2023-05-17T08:55:25Z</dcterms:modified>
</cp:coreProperties>
</file>