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7\Desktop\МОНИТОРИНГ ОТКРЫТОСТИ\Мониторинг открытости 2022\"/>
    </mc:Choice>
  </mc:AlternateContent>
  <bookViews>
    <workbookView xWindow="-120" yWindow="-120" windowWidth="29040" windowHeight="15840"/>
  </bookViews>
  <sheets>
    <sheet name="НА 01.10" sheetId="3" r:id="rId1"/>
  </sheets>
  <definedNames>
    <definedName name="__bookmark_1">#REF!</definedName>
    <definedName name="__bookmark_2">#REF!</definedName>
    <definedName name="__bookmark_6">#REF!</definedName>
    <definedName name="__bookmark_7">#REF!</definedName>
  </definedNames>
  <calcPr calcId="152511"/>
</workbook>
</file>

<file path=xl/calcChain.xml><?xml version="1.0" encoding="utf-8"?>
<calcChain xmlns="http://schemas.openxmlformats.org/spreadsheetml/2006/main">
  <c r="I5" i="3" l="1"/>
  <c r="I6" i="3"/>
  <c r="I7" i="3"/>
  <c r="I9" i="3"/>
  <c r="I10" i="3"/>
  <c r="I12" i="3"/>
  <c r="I13" i="3"/>
  <c r="I14" i="3"/>
  <c r="I15" i="3"/>
  <c r="I17" i="3"/>
  <c r="I18" i="3"/>
  <c r="I19" i="3"/>
  <c r="I21" i="3"/>
  <c r="I22" i="3"/>
  <c r="I23" i="3"/>
  <c r="I24" i="3"/>
  <c r="I25" i="3"/>
  <c r="I26" i="3"/>
  <c r="I27" i="3"/>
  <c r="I28" i="3"/>
  <c r="I29" i="3"/>
  <c r="I32" i="3"/>
  <c r="I33" i="3"/>
  <c r="I34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2" i="3"/>
  <c r="I93" i="3"/>
  <c r="I94" i="3"/>
  <c r="I95" i="3"/>
  <c r="I98" i="3"/>
  <c r="I100" i="3"/>
  <c r="I101" i="3"/>
  <c r="I102" i="3"/>
  <c r="I103" i="3"/>
  <c r="I104" i="3"/>
  <c r="I106" i="3"/>
  <c r="I107" i="3"/>
  <c r="I108" i="3"/>
  <c r="I109" i="3"/>
  <c r="H6" i="3"/>
  <c r="H7" i="3"/>
  <c r="H8" i="3"/>
  <c r="H9" i="3"/>
  <c r="H10" i="3"/>
  <c r="H11" i="3"/>
  <c r="H14" i="3"/>
  <c r="H15" i="3"/>
  <c r="H16" i="3"/>
  <c r="H17" i="3"/>
  <c r="H18" i="3"/>
  <c r="H19" i="3"/>
  <c r="H21" i="3"/>
  <c r="H22" i="3"/>
  <c r="H23" i="3"/>
  <c r="H24" i="3"/>
  <c r="H25" i="3"/>
  <c r="H26" i="3"/>
  <c r="H28" i="3"/>
  <c r="H29" i="3"/>
  <c r="H31" i="3"/>
  <c r="H32" i="3"/>
  <c r="H33" i="3"/>
  <c r="H35" i="3"/>
  <c r="H36" i="3"/>
  <c r="H37" i="3"/>
  <c r="H38" i="3"/>
  <c r="H39" i="3"/>
  <c r="H40" i="3"/>
  <c r="H41" i="3"/>
  <c r="H42" i="3"/>
  <c r="H43" i="3"/>
  <c r="H44" i="3"/>
  <c r="H45" i="3"/>
  <c r="H46" i="3"/>
  <c r="H48" i="3"/>
  <c r="H51" i="3"/>
  <c r="H54" i="3"/>
  <c r="H55" i="3"/>
  <c r="H56" i="3"/>
  <c r="H57" i="3"/>
  <c r="H58" i="3"/>
  <c r="H60" i="3"/>
  <c r="H63" i="3"/>
  <c r="H64" i="3"/>
  <c r="H67" i="3"/>
  <c r="H68" i="3"/>
  <c r="H69" i="3"/>
  <c r="H70" i="3"/>
  <c r="H71" i="3"/>
  <c r="H72" i="3"/>
  <c r="H73" i="3"/>
  <c r="H74" i="3"/>
  <c r="H77" i="3"/>
  <c r="H78" i="3"/>
  <c r="H79" i="3"/>
  <c r="H80" i="3"/>
  <c r="H81" i="3"/>
  <c r="H88" i="3"/>
  <c r="H89" i="3"/>
  <c r="H92" i="3"/>
  <c r="H95" i="3"/>
  <c r="H98" i="3"/>
  <c r="H100" i="3"/>
  <c r="H101" i="3"/>
  <c r="H102" i="3"/>
  <c r="H103" i="3"/>
  <c r="H104" i="3"/>
  <c r="H106" i="3"/>
  <c r="H107" i="3"/>
  <c r="H108" i="3"/>
  <c r="H109" i="3"/>
  <c r="H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5" i="3"/>
  <c r="B107" i="3"/>
  <c r="B108" i="3"/>
  <c r="B100" i="3"/>
  <c r="B76" i="3"/>
  <c r="B45" i="3"/>
  <c r="B40" i="3" s="1"/>
  <c r="B22" i="3"/>
  <c r="F35" i="3"/>
  <c r="D35" i="3"/>
  <c r="B35" i="3"/>
  <c r="H76" i="3" l="1"/>
  <c r="B75" i="3"/>
  <c r="D100" i="3"/>
  <c r="F28" i="3"/>
  <c r="F9" i="3"/>
  <c r="D9" i="3"/>
  <c r="H75" i="3" l="1"/>
  <c r="B110" i="3"/>
  <c r="F76" i="3"/>
  <c r="D76" i="3"/>
  <c r="F100" i="3"/>
  <c r="F64" i="3"/>
  <c r="D64" i="3"/>
  <c r="C6" i="3" l="1"/>
  <c r="C8" i="3"/>
  <c r="C10" i="3"/>
  <c r="C12" i="3"/>
  <c r="C14" i="3"/>
  <c r="C16" i="3"/>
  <c r="C18" i="3"/>
  <c r="C20" i="3"/>
  <c r="C22" i="3"/>
  <c r="C24" i="3"/>
  <c r="C26" i="3"/>
  <c r="C28" i="3"/>
  <c r="C30" i="3"/>
  <c r="C32" i="3"/>
  <c r="C34" i="3"/>
  <c r="C36" i="3"/>
  <c r="C38" i="3"/>
  <c r="C40" i="3"/>
  <c r="C42" i="3"/>
  <c r="C44" i="3"/>
  <c r="C46" i="3"/>
  <c r="C48" i="3"/>
  <c r="C50" i="3"/>
  <c r="C52" i="3"/>
  <c r="C54" i="3"/>
  <c r="C56" i="3"/>
  <c r="C58" i="3"/>
  <c r="C60" i="3"/>
  <c r="C62" i="3"/>
  <c r="C64" i="3"/>
  <c r="C66" i="3"/>
  <c r="C68" i="3"/>
  <c r="C70" i="3"/>
  <c r="C72" i="3"/>
  <c r="C74" i="3"/>
  <c r="C78" i="3"/>
  <c r="C80" i="3"/>
  <c r="C82" i="3"/>
  <c r="C84" i="3"/>
  <c r="C86" i="3"/>
  <c r="C88" i="3"/>
  <c r="C90" i="3"/>
  <c r="C92" i="3"/>
  <c r="C94" i="3"/>
  <c r="C96" i="3"/>
  <c r="C98" i="3"/>
  <c r="C100" i="3"/>
  <c r="C102" i="3"/>
  <c r="C104" i="3"/>
  <c r="C106" i="3"/>
  <c r="C108" i="3"/>
  <c r="C5" i="3"/>
  <c r="C7" i="3"/>
  <c r="C9" i="3"/>
  <c r="C11" i="3"/>
  <c r="C13" i="3"/>
  <c r="C15" i="3"/>
  <c r="C17" i="3"/>
  <c r="C19" i="3"/>
  <c r="C21" i="3"/>
  <c r="C23" i="3"/>
  <c r="C25" i="3"/>
  <c r="C27" i="3"/>
  <c r="C29" i="3"/>
  <c r="C31" i="3"/>
  <c r="C33" i="3"/>
  <c r="C35" i="3"/>
  <c r="C37" i="3"/>
  <c r="C39" i="3"/>
  <c r="C41" i="3"/>
  <c r="C43" i="3"/>
  <c r="C45" i="3"/>
  <c r="C47" i="3"/>
  <c r="C49" i="3"/>
  <c r="C51" i="3"/>
  <c r="C53" i="3"/>
  <c r="C55" i="3"/>
  <c r="C57" i="3"/>
  <c r="C59" i="3"/>
  <c r="C61" i="3"/>
  <c r="C63" i="3"/>
  <c r="C65" i="3"/>
  <c r="C67" i="3"/>
  <c r="C69" i="3"/>
  <c r="C71" i="3"/>
  <c r="C73" i="3"/>
  <c r="C77" i="3"/>
  <c r="C79" i="3"/>
  <c r="C81" i="3"/>
  <c r="C83" i="3"/>
  <c r="C85" i="3"/>
  <c r="C87" i="3"/>
  <c r="C89" i="3"/>
  <c r="C91" i="3"/>
  <c r="C93" i="3"/>
  <c r="C95" i="3"/>
  <c r="C97" i="3"/>
  <c r="C99" i="3"/>
  <c r="C101" i="3"/>
  <c r="C103" i="3"/>
  <c r="C105" i="3"/>
  <c r="C107" i="3"/>
  <c r="C109" i="3"/>
  <c r="C76" i="3"/>
  <c r="C75" i="3"/>
  <c r="F75" i="3"/>
  <c r="D75" i="3"/>
  <c r="D107" i="3"/>
  <c r="D108" i="3"/>
  <c r="F108" i="3"/>
  <c r="F107" i="3" s="1"/>
  <c r="F58" i="3"/>
  <c r="D58" i="3"/>
  <c r="F45" i="3"/>
  <c r="D45" i="3"/>
  <c r="F41" i="3"/>
  <c r="F23" i="3"/>
  <c r="D23" i="3"/>
  <c r="B28" i="3" l="1"/>
  <c r="B9" i="3"/>
  <c r="B58" i="3"/>
  <c r="F38" i="3"/>
  <c r="D38" i="3"/>
  <c r="B38" i="3"/>
  <c r="F61" i="3"/>
  <c r="B61" i="3"/>
  <c r="D61" i="3"/>
  <c r="B72" i="3" l="1"/>
  <c r="B69" i="3"/>
  <c r="B64" i="3"/>
  <c r="B56" i="3"/>
  <c r="B54" i="3"/>
  <c r="B52" i="3"/>
  <c r="B49" i="3"/>
  <c r="B41" i="3"/>
  <c r="B32" i="3"/>
  <c r="B23" i="3"/>
  <c r="B18" i="3"/>
  <c r="B14" i="3"/>
  <c r="F49" i="3"/>
  <c r="F32" i="3"/>
  <c r="F72" i="3"/>
  <c r="F69" i="3"/>
  <c r="F56" i="3"/>
  <c r="F54" i="3"/>
  <c r="F52" i="3"/>
  <c r="F18" i="3"/>
  <c r="F14" i="3"/>
  <c r="B63" i="3" l="1"/>
  <c r="F63" i="3"/>
  <c r="F40" i="3"/>
  <c r="B68" i="3"/>
  <c r="B51" i="3"/>
  <c r="F68" i="3"/>
  <c r="F51" i="3"/>
  <c r="D28" i="3"/>
  <c r="D72" i="3"/>
  <c r="D69" i="3"/>
  <c r="D56" i="3"/>
  <c r="D54" i="3"/>
  <c r="D52" i="3"/>
  <c r="D49" i="3"/>
  <c r="D41" i="3"/>
  <c r="D32" i="3"/>
  <c r="D18" i="3"/>
  <c r="D14" i="3"/>
  <c r="D63" i="3" l="1"/>
  <c r="F22" i="3"/>
  <c r="D51" i="3"/>
  <c r="D22" i="3"/>
  <c r="D68" i="3"/>
  <c r="D40" i="3"/>
  <c r="F6" i="3"/>
  <c r="F5" i="3" s="1"/>
  <c r="F110" i="3" s="1"/>
  <c r="D6" i="3"/>
  <c r="B6" i="3"/>
  <c r="D5" i="3" l="1"/>
  <c r="B5" i="3"/>
  <c r="D110" i="3" l="1"/>
</calcChain>
</file>

<file path=xl/sharedStrings.xml><?xml version="1.0" encoding="utf-8"?>
<sst xmlns="http://schemas.openxmlformats.org/spreadsheetml/2006/main" count="169" uniqueCount="118">
  <si>
    <t>Наименование показателя</t>
  </si>
  <si>
    <t>Процент прироста (+), снижения (-) (гр.6/гр.2*100-100)</t>
  </si>
  <si>
    <t>тыс. руб.</t>
  </si>
  <si>
    <t>Уд. Вес в общем объеме (по гр.2)</t>
  </si>
  <si>
    <t>Уд. Вес в общем объеме</t>
  </si>
  <si>
    <t>Процент исполнения (гр.6/4*100)</t>
  </si>
  <si>
    <t>1. Муниципальная программа "Развитие образования и молодежной политики в Кемском муницпальной районе"</t>
  </si>
  <si>
    <t>1.1. Подпрограмма "Развитие дошкольного образования"</t>
  </si>
  <si>
    <t>1.2. Подпрограмма "Развитие начального общего, основного общего, среднего общего образования"</t>
  </si>
  <si>
    <t>Основное мероприятие "Реализация основных образовательных программ дошкольного образования, осуществление присмотра и ухода за детьми"</t>
  </si>
  <si>
    <t xml:space="preserve"> Основное мероприятие "Кадровое обеспечение системы дошкольного образования"</t>
  </si>
  <si>
    <t>Основное мероприятие "Реализация образовательных программ начального общего, основного общего, среднего общего образования"</t>
  </si>
  <si>
    <t>Основное мероприятие "Кадровое обеспечение системы начального общего, основного общего образования"</t>
  </si>
  <si>
    <t>Основное мероприятие «Реализация отдельных мероприятий по образовательным программам начального, общего, основного общего, среднего общего федерального проекта «Успех каждого ребенка» национального проекта «Образование»</t>
  </si>
  <si>
    <t>1.3. Подпрограмма "Развитие дополнительного образования"</t>
  </si>
  <si>
    <t>Основное мероприятие "Реализация программа дополнительного образования детям"</t>
  </si>
  <si>
    <t>Основное мероприятие "Кадровое обеспечение дополнительного образования "</t>
  </si>
  <si>
    <t>1.4. Подпрограмма "Развитие молодежной политики"</t>
  </si>
  <si>
    <t>Основное мероприятие "Реализация основных направлений молодежной политики"</t>
  </si>
  <si>
    <t>Основное мероприятие "Организация отдыха, досуга, оздоровления и занятости детей и подростков в каникулярный период"</t>
  </si>
  <si>
    <t>2. Муниципальная программа "Развитие культуры, физической культуры и спорта   Кемского муниципального района"</t>
  </si>
  <si>
    <t>2.1. Подпрограмма "Организация и обеспечение предоставления муниципальных услуг в сфере культуры"</t>
  </si>
  <si>
    <t>Основное мероприятие "Развитие музейного и архивного дела"</t>
  </si>
  <si>
    <t>Основное мероприятие "Развитие библиотечного дела"</t>
  </si>
  <si>
    <t>Основное мероприятие "Развитие клубных учреждений и центров культуры"</t>
  </si>
  <si>
    <t>2.2. Подпрограмма "Организация и обеспечение предоставления муниципальных услуг в сфере дополнительного образования"</t>
  </si>
  <si>
    <t>Основное мероприятие "Реализация дополнительного образования по дополнительной образовательной программе художественно-эстетической направленности и дополнительным предпрофессиональным общеобразовательным программам в области искусства"</t>
  </si>
  <si>
    <t>2.3. Подпрограмма "Развитие физической культуры и спорта"</t>
  </si>
  <si>
    <t>Основное мероприятие "Организация и проведение физкультурных и спортивных массовых мероприятий”</t>
  </si>
  <si>
    <t>Основное мероприятие "Обеспечение реализации муниципальной программы"</t>
  </si>
  <si>
    <t>Основное мероприятие "Обеспечение мероприятий в области архитектуры, строительства, градостроительства, землеустройства и землепользования"</t>
  </si>
  <si>
    <t>4.Муниципальная программа "Социальная поддержка граждан, профилактика ассоциального поведения"</t>
  </si>
  <si>
    <t>4.1. Подпрограмма "Социальная помощь отдельным категориям граждан"</t>
  </si>
  <si>
    <t>Основное мероприятие "Предоставление мер социальной поддержки отдельным категориям граждан"</t>
  </si>
  <si>
    <t>Основное мероприятие "Оказание адресной социальной помощи отдельным категориям граждан"</t>
  </si>
  <si>
    <t>Основное мероприятие "Обеспечение и совершенствование социальной поддержки семьи и детей"</t>
  </si>
  <si>
    <t>4.2. Подпрограмма «Профилактика правонарушений»</t>
  </si>
  <si>
    <t>Основное мероприятие "Развитие воспитательной и пропагандитской работы с населением"</t>
  </si>
  <si>
    <t>4.3. Подпрограмма "Противодействие экстремизму на территории Кемского муниципального района"</t>
  </si>
  <si>
    <t>Основное мероприятие «Патриотическое воспитание молодежи»</t>
  </si>
  <si>
    <t>5. Муниципальная программа "Экономическое развитие и поддержка экономики Кемского муниципального района"</t>
  </si>
  <si>
    <t>5.1. Подпрограмма "Развитие малого и среднего предпринимательства в Кемском муниципальном районе"</t>
  </si>
  <si>
    <t>Основное мероприятие "Финансовая поддержка субъектов малого и среднего предпринимательства"</t>
  </si>
  <si>
    <t>5.2. Подпрограмма "Создание условий для предоставления транспортных услуг населению и организация транспортного обслуживания"</t>
  </si>
  <si>
    <t xml:space="preserve">Основное мероприятие "Осуществление муниципальной поддержки юридическим лицам и индивидуальным предпринимателям, осуществляющим регулярные пассажирские перевозки на территории Кемского муниципального района по </t>
  </si>
  <si>
    <t>5.3. Подпрограмма «Управление муниципальным имуществом в Кемском муниципальном районе»</t>
  </si>
  <si>
    <t>Основное мероприятие "Реализация мероприятий по управлению муниципальным имуществом"</t>
  </si>
  <si>
    <t>6. Муниципальная программа "Защита населения и территории Кемского района от чрезвычайных ситуаций"</t>
  </si>
  <si>
    <t>7. Муниципальная программа "Благоустройство"</t>
  </si>
  <si>
    <t>Основное мероприятие "Благоустройство территорий"</t>
  </si>
  <si>
    <t>8. Муниципальная программа "Обеспечение жильем и повышение качества жилищно-коммунальных услуг на территории Кемского района"</t>
  </si>
  <si>
    <t>9. Муниципальная программа "Управления муниципальными финансами муниципальных образований Кемского муниципального района"</t>
  </si>
  <si>
    <t>9.1. Подпрограмма  "Организация бюджетного процесса Кемского муниципального района"</t>
  </si>
  <si>
    <t>Основное мероприятие "Выравнивание бюджетной обеспеченности муниципальных образований"</t>
  </si>
  <si>
    <t>Основное мероприятие "Обеспечение своевременных расчетов и выплат по обязательствам Кемского района"</t>
  </si>
  <si>
    <t>9.2. Подпрограмма "Организация исполнения бюджета и формирование бюджетной отчетности"</t>
  </si>
  <si>
    <t>Основное мероприятие " Автоматизация бюджетного процесса"</t>
  </si>
  <si>
    <t>Основное мероприятие "Обеспечение функций финансовых органов"</t>
  </si>
  <si>
    <t>3. Муниципальная программа "Развитие градостроительной деятельности в Кемском муниципальном районе"</t>
  </si>
  <si>
    <t>1.5. Основное мероприятие "Обеспечение реализации муниципальной программы"</t>
  </si>
  <si>
    <t>Основное мероприятие " Региональный проект "Спорт - норма жизни" в рамках реализации национального проекта "Демография"</t>
  </si>
  <si>
    <t>Основное мероприятие "Реализация мероприятий регионального проекта "Цифровая культура" национального проекта "Культура"</t>
  </si>
  <si>
    <t>Основное мероприятие «Реализация отдельных мероприятий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</t>
  </si>
  <si>
    <t>Осуществление государственных полномочий Республики Карелия по созданию и обеспечению деятельности административных комиссий и определению перечня должностных лиц, уполномоченных составлять протоколы об административных</t>
  </si>
  <si>
    <t>Осуществление отдельных государственных полномочий Республики Карелия по проведению на территории Республики Карелия мероприятий по защите населения от болезней, общих для человека и животных</t>
  </si>
  <si>
    <t xml:space="preserve">Осуществление государственных полномочий Республики Карелия по созданию комиссий по делам несовершенолетних и защите их прав и организации деятельности таких комиссий </t>
  </si>
  <si>
    <t xml:space="preserve">Осуществление государственных полномочий Республики Карелия по регулированию цен (тарифов) на отдельные виды продукции, товаров и услуг </t>
  </si>
  <si>
    <t xml:space="preserve">Осуществление государственных полномчий Республики Карелия по организации и осуществлению деятельности органов опеки и попечительства </t>
  </si>
  <si>
    <t>Осуществление первичного воинского учета на территориях, где отсутствуют военные комиссариаты</t>
  </si>
  <si>
    <t>Осуществление переданных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</si>
  <si>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Проведение Всероссийской переписи населения 2020 года</t>
  </si>
  <si>
    <t xml:space="preserve">Представительские расходы муниципального образования </t>
  </si>
  <si>
    <t xml:space="preserve">Резервный фонд администрации для предупреждения и ликвидации чрезвычайных ситуаций </t>
  </si>
  <si>
    <t xml:space="preserve">Резерв на финансовое обеспечение расходных обязательств муниципальных образований, софинансируемых из вышестоящих бюджетов </t>
  </si>
  <si>
    <t>Выполнение других обязательств органов муниципального образования</t>
  </si>
  <si>
    <t xml:space="preserve">Мероприятия по опубликованию (обнародованию) правовых актов и доведение информации до населения </t>
  </si>
  <si>
    <t>Реализация мероприятий из резервного фонда Правительства Республики Карелия для ликвидации чрезвычайных ситуаций</t>
  </si>
  <si>
    <t>Мероприятия по обеспечению охраны и сохранения объектов культурного наследия (памятников истории и культуры) муниципального значения</t>
  </si>
  <si>
    <t>Аппарат представительного органа муниципального образования</t>
  </si>
  <si>
    <t>Глава  администрации муниципального образования</t>
  </si>
  <si>
    <t>Осуществление полномочий  органами местного самоуправления</t>
  </si>
  <si>
    <t>Услуги, связанные с обеспечением деятельности организаций</t>
  </si>
  <si>
    <t>ИТОГО РАСХОДОВ</t>
  </si>
  <si>
    <t xml:space="preserve">Основное мероприятие «Реализации дополнительного образования по общеразвивающей программе» </t>
  </si>
  <si>
    <t>Реализация мероприятий по предупреждению распространения коронавируса (Сovid-19)</t>
  </si>
  <si>
    <t>х</t>
  </si>
  <si>
    <t>Основное мероприятие «Региональный проект «Культурная среда» в рамках реализации нацио-нального проекта «Культура»</t>
  </si>
  <si>
    <t>Основное мероприятие "Профилактика правонарушений в сфере пожарной безопасности"</t>
  </si>
  <si>
    <t>Основное мероприятие "Обеспечение мероприятий по защите населения и территорий от чрезвычайных ситуаций природного и техногенного характера, гражданская оборона"</t>
  </si>
  <si>
    <t>Основное мероприятие "Обеспечение и реализация мероприятий по коммунальному хозяйству"</t>
  </si>
  <si>
    <t>8.2.Муниципальная программа "Обеспечение жильем и повышение качества жилищно-коммунальных услуг на территории Кемского района"</t>
  </si>
  <si>
    <t>Основное мероприятие "Реализация мероприятий государственной программы Республики Карелия "Обеспечение доступным и комфортным жильем и жилищно-коммунальными услугами"</t>
  </si>
  <si>
    <t>Реализация мероприятий на поддержку местных инициатив граждан, проживающих в муниципальных образованиях</t>
  </si>
  <si>
    <t>Мероприятия по ликвидации мест несанкционированного размещения отходов производства и потребления</t>
  </si>
  <si>
    <t>Реализация мероприятий  в рамках иного межбюджетного трансферта из бюджета Республики Карелия на обеспечение доступа органов местного самоуправления и муниципальных учреждений к сети Интернет</t>
  </si>
  <si>
    <t xml:space="preserve"> </t>
  </si>
  <si>
    <t>Осуществление полномочий по формированию, утверждению, исполнению и контролю за исполнением бюджетов (Иные закупки товаров, работ и услуг для обеспечения государственных (муниципальных) нужд)</t>
  </si>
  <si>
    <t>10. Непрограммные статьи расходов</t>
  </si>
  <si>
    <t>11. Адресная программа "Переселение граждан из аварийного жилищного фонда"</t>
  </si>
  <si>
    <t>11.1.Подпрограмма "Переселение граждан из аварийного жилищного фонда"</t>
  </si>
  <si>
    <t>x</t>
  </si>
  <si>
    <t>Основное мероприятие "Обеспечение и реализация мероприятий по жилищному хозяйству"</t>
  </si>
  <si>
    <t>Реализация мероприятий в рамках иного межбюджетного трансферта на поддержку развития практик инициативного бюджетирования (Иные межбюджетные трансферты)</t>
  </si>
  <si>
    <t>Иной межбюджетный трансферт из бюджетов поселений на решение вопросов местного значения (Иные межбюджетные трансферты)</t>
  </si>
  <si>
    <t>Непрограмные статьи расходов</t>
  </si>
  <si>
    <t>Факт на 01.10.2021 отчетный год</t>
  </si>
  <si>
    <t>План на 2022 год по состоянию на 01.10.2022 (текущий ) год</t>
  </si>
  <si>
    <t>Факт на 01.10.2022 (текущий) год</t>
  </si>
  <si>
    <t>Основное мероприятие "Региональный проект "Патриотическое воспитание граждан Российской Федерации" в рамках реализации национального проекта "Образование"</t>
  </si>
  <si>
    <t>Реализация мероприятий на поддержку развития территориального общественного самоуправления (Иные межбюджетные трансферты)</t>
  </si>
  <si>
    <t>Реализация мероприятий в рамках иного межбюджетного трансферта на содействие решению вопросов, направленных в государственной информационной системе "Активный гражданин Республики Карелия" (Иные закупки товаров, работ и услуг для обеспечения государственных (муниципальных) нужд)</t>
  </si>
  <si>
    <t>Реализация мероприятий в рамках иного межбюджетного трансферта на поощрение региональных и муницпальных управленческих команд за достижение показателей деятельности органов исполнительной власти субъектов Российской Федерации</t>
  </si>
  <si>
    <t>2.4.Подпрограмма "Охрана и сохранение объектов культурного наследия (памятников истории и культуры), расположенных в границах Кемского муниципального района"</t>
  </si>
  <si>
    <t>Основное мероприятие "Обеспечение сохранности объектов культурного наследия"</t>
  </si>
  <si>
    <t>2.5. Основное мероприятие "Обеспечение реализации муниципальной программы"</t>
  </si>
  <si>
    <t>Расходы на содержание аппаратов,финансовое обеспечение деятельности учреждений</t>
  </si>
  <si>
    <t>xx</t>
  </si>
  <si>
    <t>Информация о расходах бюджета Кемского муниципального района по муниципальным программам и непрограмным направлениям деятельности за 9 месяцев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</si>
</sst>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.0"/>
    <numFmt numFmtId="165" formatCode="0.0%"/>
  </numFmts>
  <fonts count="9" x14ac:knownFonts="1">
    <font>
      <sz val="10"/>
      <name val="Arial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25">
    <xf numFmtId="0" fontId="0" fillId="0" borderId="0" xfId="0"/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1" fillId="2" borderId="1" xfId="0" applyFont="1" applyFill="1" applyBorder="1" applyAlignment="1">
      <alignment vertical="center" wrapText="1"/>
    </xf>
    <xf numFmtId="164" fontId="5" fillId="2" borderId="0" xfId="0" applyNumberFormat="1" applyFont="1" applyFill="1" applyAlignment="1">
      <alignment horizont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/>
    </xf>
    <xf numFmtId="164" fontId="4" fillId="2" borderId="0" xfId="0" applyNumberFormat="1" applyFont="1" applyFill="1"/>
    <xf numFmtId="0" fontId="6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1"/>
  <sheetViews>
    <sheetView tabSelected="1" workbookViewId="0">
      <selection activeCell="L12" sqref="L12"/>
    </sheetView>
  </sheetViews>
  <sheetFormatPr defaultRowHeight="12.75" x14ac:dyDescent="0.2"/>
  <cols>
    <col min="1" max="1" width="54.85546875" style="20" customWidth="1"/>
    <col min="2" max="2" width="17.85546875" style="11" customWidth="1"/>
    <col min="3" max="3" width="14.28515625" style="6" customWidth="1"/>
    <col min="4" max="4" width="15.42578125" style="6" customWidth="1"/>
    <col min="5" max="5" width="15.7109375" style="6" customWidth="1"/>
    <col min="6" max="6" width="17.140625" style="6" customWidth="1"/>
    <col min="7" max="7" width="16" style="6" customWidth="1"/>
    <col min="8" max="9" width="15.85546875" style="6" customWidth="1"/>
    <col min="10" max="10" width="9.140625" style="6"/>
    <col min="11" max="11" width="20.85546875" style="6" customWidth="1"/>
    <col min="12" max="16384" width="9.140625" style="6"/>
  </cols>
  <sheetData>
    <row r="1" spans="1:14" ht="41.25" customHeight="1" x14ac:dyDescent="0.2">
      <c r="A1" s="12" t="s">
        <v>117</v>
      </c>
      <c r="B1" s="12"/>
      <c r="C1" s="12"/>
      <c r="D1" s="12"/>
      <c r="E1" s="12"/>
      <c r="F1" s="12"/>
      <c r="G1" s="12"/>
      <c r="H1" s="12"/>
      <c r="I1" s="12"/>
    </row>
    <row r="2" spans="1:14" ht="27" customHeight="1" x14ac:dyDescent="0.25">
      <c r="A2" s="13"/>
      <c r="B2" s="8"/>
      <c r="C2" s="1"/>
      <c r="D2" s="1"/>
      <c r="E2" s="1"/>
      <c r="F2" s="1"/>
      <c r="G2" s="1"/>
      <c r="H2" s="1"/>
      <c r="I2" s="14" t="s">
        <v>2</v>
      </c>
    </row>
    <row r="3" spans="1:14" ht="80.25" customHeight="1" x14ac:dyDescent="0.2">
      <c r="A3" s="2" t="s">
        <v>0</v>
      </c>
      <c r="B3" s="9" t="s">
        <v>105</v>
      </c>
      <c r="C3" s="2" t="s">
        <v>3</v>
      </c>
      <c r="D3" s="2" t="s">
        <v>106</v>
      </c>
      <c r="E3" s="2" t="s">
        <v>4</v>
      </c>
      <c r="F3" s="2" t="s">
        <v>107</v>
      </c>
      <c r="G3" s="2" t="s">
        <v>4</v>
      </c>
      <c r="H3" s="2" t="s">
        <v>1</v>
      </c>
      <c r="I3" s="2" t="s">
        <v>5</v>
      </c>
      <c r="K3" s="15"/>
    </row>
    <row r="4" spans="1:14" ht="15" x14ac:dyDescent="0.25">
      <c r="A4" s="2">
        <v>1</v>
      </c>
      <c r="B4" s="10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  <c r="I4" s="3">
        <v>9</v>
      </c>
    </row>
    <row r="5" spans="1:14" ht="42.75" x14ac:dyDescent="0.2">
      <c r="A5" s="16" t="s">
        <v>6</v>
      </c>
      <c r="B5" s="4">
        <f>SUM(B6+B9+B14+B18+B21)</f>
        <v>289803.41441000008</v>
      </c>
      <c r="C5" s="5">
        <f>B5/$B$110</f>
        <v>0.61722211886202127</v>
      </c>
      <c r="D5" s="4">
        <f>SUM(D6+D9+D14+D18+D21)</f>
        <v>439281.50900000002</v>
      </c>
      <c r="E5" s="5">
        <f>D5/$D$110</f>
        <v>0.57343893340263608</v>
      </c>
      <c r="F5" s="4">
        <f>SUM(F6+F9+F14+F18+F21)</f>
        <v>322137.04987999995</v>
      </c>
      <c r="G5" s="5">
        <f>F5/$F$110</f>
        <v>0.65606320504635496</v>
      </c>
      <c r="H5" s="4">
        <f>F5/B5*100-100</f>
        <v>11.157092657388688</v>
      </c>
      <c r="I5" s="21">
        <f>F5/D5*100</f>
        <v>73.33271336945802</v>
      </c>
    </row>
    <row r="6" spans="1:14" ht="38.25" customHeight="1" x14ac:dyDescent="0.2">
      <c r="A6" s="17" t="s">
        <v>7</v>
      </c>
      <c r="B6" s="4">
        <f>B7+B8</f>
        <v>71902.398820000002</v>
      </c>
      <c r="C6" s="5">
        <f t="shared" ref="C6:C69" si="0">B6/$B$110</f>
        <v>0.1531374329777776</v>
      </c>
      <c r="D6" s="4">
        <f>D7+D8</f>
        <v>102962.7</v>
      </c>
      <c r="E6" s="5">
        <f t="shared" ref="E6:E69" si="1">D6/$D$110</f>
        <v>0.13440770817479503</v>
      </c>
      <c r="F6" s="4">
        <f>F7+F8</f>
        <v>79010.173809999993</v>
      </c>
      <c r="G6" s="5">
        <f t="shared" ref="G6:G69" si="2">F6/$F$110</f>
        <v>0.16091184755174109</v>
      </c>
      <c r="H6" s="4">
        <f t="shared" ref="H6:H69" si="3">F6/B6*100-100</f>
        <v>9.8853099571734049</v>
      </c>
      <c r="I6" s="21">
        <f t="shared" ref="I6:I69" si="4">F6/D6*100</f>
        <v>76.736695725733682</v>
      </c>
    </row>
    <row r="7" spans="1:14" ht="45" x14ac:dyDescent="0.2">
      <c r="A7" s="7" t="s">
        <v>9</v>
      </c>
      <c r="B7" s="4">
        <v>71608.693679999997</v>
      </c>
      <c r="C7" s="5">
        <f t="shared" si="0"/>
        <v>0.15251190097981776</v>
      </c>
      <c r="D7" s="4">
        <v>102962.7</v>
      </c>
      <c r="E7" s="5">
        <f t="shared" si="1"/>
        <v>0.13440770817479503</v>
      </c>
      <c r="F7" s="4">
        <v>79010.173809999993</v>
      </c>
      <c r="G7" s="5">
        <f t="shared" si="2"/>
        <v>0.16091184755174109</v>
      </c>
      <c r="H7" s="4">
        <f t="shared" si="3"/>
        <v>10.336007752180507</v>
      </c>
      <c r="I7" s="21">
        <f t="shared" si="4"/>
        <v>76.736695725733682</v>
      </c>
    </row>
    <row r="8" spans="1:14" ht="30" x14ac:dyDescent="0.2">
      <c r="A8" s="7" t="s">
        <v>10</v>
      </c>
      <c r="B8" s="4">
        <v>293.70513999999997</v>
      </c>
      <c r="C8" s="5">
        <f t="shared" si="0"/>
        <v>6.2553199795982526E-4</v>
      </c>
      <c r="D8" s="4">
        <v>0</v>
      </c>
      <c r="E8" s="5">
        <f t="shared" si="1"/>
        <v>0</v>
      </c>
      <c r="F8" s="4">
        <v>0</v>
      </c>
      <c r="G8" s="5">
        <f t="shared" si="2"/>
        <v>0</v>
      </c>
      <c r="H8" s="4">
        <f t="shared" si="3"/>
        <v>-100</v>
      </c>
      <c r="I8" s="21" t="s">
        <v>100</v>
      </c>
    </row>
    <row r="9" spans="1:14" ht="30" x14ac:dyDescent="0.2">
      <c r="A9" s="17" t="s">
        <v>8</v>
      </c>
      <c r="B9" s="4">
        <f>B10+B11</f>
        <v>187468.02886000002</v>
      </c>
      <c r="C9" s="5">
        <f t="shared" si="0"/>
        <v>0.39926863604220891</v>
      </c>
      <c r="D9" s="4">
        <f>SUM(D10:D13)</f>
        <v>290178.05900000001</v>
      </c>
      <c r="E9" s="5">
        <f t="shared" si="1"/>
        <v>0.37879900073327971</v>
      </c>
      <c r="F9" s="4">
        <f>SUM(F10:F13)</f>
        <v>210523.17483</v>
      </c>
      <c r="G9" s="5">
        <f t="shared" si="2"/>
        <v>0.42875077196787531</v>
      </c>
      <c r="H9" s="4">
        <f t="shared" si="3"/>
        <v>12.29817484623868</v>
      </c>
      <c r="I9" s="21">
        <f t="shared" si="4"/>
        <v>72.549652980482577</v>
      </c>
    </row>
    <row r="10" spans="1:14" ht="45" x14ac:dyDescent="0.2">
      <c r="A10" s="7" t="s">
        <v>11</v>
      </c>
      <c r="B10" s="4">
        <v>186267.85174000001</v>
      </c>
      <c r="C10" s="5">
        <f t="shared" si="0"/>
        <v>0.39671250375327699</v>
      </c>
      <c r="D10" s="4">
        <v>288535.359</v>
      </c>
      <c r="E10" s="5">
        <f t="shared" si="1"/>
        <v>0.3766546169688802</v>
      </c>
      <c r="F10" s="4">
        <v>208963.55783000001</v>
      </c>
      <c r="G10" s="5">
        <f t="shared" si="2"/>
        <v>0.42557446136328653</v>
      </c>
      <c r="H10" s="4">
        <f t="shared" si="3"/>
        <v>12.184446149988105</v>
      </c>
      <c r="I10" s="21">
        <f t="shared" si="4"/>
        <v>72.422166404222239</v>
      </c>
      <c r="N10" s="6">
        <v>53</v>
      </c>
    </row>
    <row r="11" spans="1:14" ht="39" customHeight="1" x14ac:dyDescent="0.2">
      <c r="A11" s="7" t="s">
        <v>12</v>
      </c>
      <c r="B11" s="4">
        <v>1200.1771200000001</v>
      </c>
      <c r="C11" s="5">
        <f t="shared" si="0"/>
        <v>2.556132288931917E-3</v>
      </c>
      <c r="D11" s="4">
        <v>0</v>
      </c>
      <c r="E11" s="5">
        <f t="shared" si="1"/>
        <v>0</v>
      </c>
      <c r="F11" s="4">
        <v>0</v>
      </c>
      <c r="G11" s="5">
        <f t="shared" si="2"/>
        <v>0</v>
      </c>
      <c r="H11" s="4">
        <f t="shared" si="3"/>
        <v>-100</v>
      </c>
      <c r="I11" s="21" t="s">
        <v>100</v>
      </c>
    </row>
    <row r="12" spans="1:14" ht="80.25" customHeight="1" x14ac:dyDescent="0.2">
      <c r="A12" s="7" t="s">
        <v>13</v>
      </c>
      <c r="B12" s="4">
        <v>0</v>
      </c>
      <c r="C12" s="5">
        <f t="shared" si="0"/>
        <v>0</v>
      </c>
      <c r="D12" s="4">
        <v>1005</v>
      </c>
      <c r="E12" s="5">
        <f t="shared" si="1"/>
        <v>1.3119289482081279E-3</v>
      </c>
      <c r="F12" s="4">
        <v>1005</v>
      </c>
      <c r="G12" s="5">
        <f t="shared" si="2"/>
        <v>2.0467795347266027E-3</v>
      </c>
      <c r="H12" s="4" t="s">
        <v>100</v>
      </c>
      <c r="I12" s="21">
        <f t="shared" si="4"/>
        <v>100</v>
      </c>
    </row>
    <row r="13" spans="1:14" ht="69.75" customHeight="1" x14ac:dyDescent="0.2">
      <c r="A13" s="7" t="s">
        <v>108</v>
      </c>
      <c r="B13" s="4">
        <v>0</v>
      </c>
      <c r="C13" s="5">
        <f t="shared" si="0"/>
        <v>0</v>
      </c>
      <c r="D13" s="4">
        <v>637.70000000000005</v>
      </c>
      <c r="E13" s="5">
        <f t="shared" si="1"/>
        <v>8.3245481619136639E-4</v>
      </c>
      <c r="F13" s="4">
        <v>554.61699999999996</v>
      </c>
      <c r="G13" s="5">
        <f t="shared" si="2"/>
        <v>1.1295310698621534E-3</v>
      </c>
      <c r="H13" s="4" t="s">
        <v>100</v>
      </c>
      <c r="I13" s="21">
        <f t="shared" si="4"/>
        <v>86.971459934138295</v>
      </c>
    </row>
    <row r="14" spans="1:14" ht="30" x14ac:dyDescent="0.2">
      <c r="A14" s="17" t="s">
        <v>14</v>
      </c>
      <c r="B14" s="4">
        <f>SUM(B15:B17)</f>
        <v>12264.030420000001</v>
      </c>
      <c r="C14" s="5">
        <f t="shared" si="0"/>
        <v>2.6119881496328858E-2</v>
      </c>
      <c r="D14" s="4">
        <f>SUM(D15:D17)</f>
        <v>18755.650000000001</v>
      </c>
      <c r="E14" s="5">
        <f t="shared" si="1"/>
        <v>2.4483661868119181E-2</v>
      </c>
      <c r="F14" s="4">
        <f>SUM(F15:F17)</f>
        <v>13099.358789999998</v>
      </c>
      <c r="G14" s="5">
        <f t="shared" si="2"/>
        <v>2.6678108944689586E-2</v>
      </c>
      <c r="H14" s="4">
        <f t="shared" si="3"/>
        <v>6.8112059526349071</v>
      </c>
      <c r="I14" s="21">
        <f t="shared" si="4"/>
        <v>69.842201096736162</v>
      </c>
    </row>
    <row r="15" spans="1:14" ht="32.25" customHeight="1" x14ac:dyDescent="0.2">
      <c r="A15" s="7" t="s">
        <v>15</v>
      </c>
      <c r="B15" s="4">
        <v>9215.1110800000006</v>
      </c>
      <c r="C15" s="5">
        <f t="shared" si="0"/>
        <v>1.9626305638689619E-2</v>
      </c>
      <c r="D15" s="4">
        <v>12805.4</v>
      </c>
      <c r="E15" s="5">
        <f t="shared" si="1"/>
        <v>1.6716193983467027E-2</v>
      </c>
      <c r="F15" s="4">
        <v>10676.957039999999</v>
      </c>
      <c r="G15" s="5">
        <f t="shared" si="2"/>
        <v>2.1744653893161318E-2</v>
      </c>
      <c r="H15" s="4">
        <f t="shared" si="3"/>
        <v>15.863573941856359</v>
      </c>
      <c r="I15" s="21">
        <f t="shared" si="4"/>
        <v>83.378551548565454</v>
      </c>
    </row>
    <row r="16" spans="1:14" ht="37.5" customHeight="1" x14ac:dyDescent="0.2">
      <c r="A16" s="7" t="s">
        <v>16</v>
      </c>
      <c r="B16" s="4">
        <v>22.243739999999999</v>
      </c>
      <c r="C16" s="5">
        <f t="shared" si="0"/>
        <v>4.7374625872393263E-5</v>
      </c>
      <c r="D16" s="4">
        <v>0</v>
      </c>
      <c r="E16" s="5">
        <f t="shared" si="1"/>
        <v>0</v>
      </c>
      <c r="F16" s="4">
        <v>0</v>
      </c>
      <c r="G16" s="5">
        <f t="shared" si="2"/>
        <v>0</v>
      </c>
      <c r="H16" s="4">
        <f t="shared" si="3"/>
        <v>-100</v>
      </c>
      <c r="I16" s="21" t="s">
        <v>100</v>
      </c>
    </row>
    <row r="17" spans="1:9" ht="77.25" customHeight="1" x14ac:dyDescent="0.2">
      <c r="A17" s="7" t="s">
        <v>13</v>
      </c>
      <c r="B17" s="4">
        <v>3026.6756</v>
      </c>
      <c r="C17" s="5">
        <f t="shared" si="0"/>
        <v>6.4462012317668431E-3</v>
      </c>
      <c r="D17" s="4">
        <v>5950.25</v>
      </c>
      <c r="E17" s="5">
        <f t="shared" si="1"/>
        <v>7.767467884652152E-3</v>
      </c>
      <c r="F17" s="4">
        <v>2422.40175</v>
      </c>
      <c r="G17" s="5">
        <f t="shared" si="2"/>
        <v>4.9334550515282675E-3</v>
      </c>
      <c r="H17" s="4">
        <f t="shared" si="3"/>
        <v>-19.964936116708373</v>
      </c>
      <c r="I17" s="21">
        <f t="shared" si="4"/>
        <v>40.710923910760052</v>
      </c>
    </row>
    <row r="18" spans="1:9" ht="30" customHeight="1" x14ac:dyDescent="0.2">
      <c r="A18" s="17" t="s">
        <v>17</v>
      </c>
      <c r="B18" s="4">
        <f>SUM(B19:B20)</f>
        <v>12.6805</v>
      </c>
      <c r="C18" s="5">
        <f t="shared" si="0"/>
        <v>2.700687669316773E-5</v>
      </c>
      <c r="D18" s="4">
        <f>SUM(D19:D20)</f>
        <v>160</v>
      </c>
      <c r="E18" s="5">
        <f t="shared" si="1"/>
        <v>2.0886431016248802E-4</v>
      </c>
      <c r="F18" s="4">
        <f>SUM(F19:F20)</f>
        <v>10</v>
      </c>
      <c r="G18" s="5">
        <f t="shared" si="2"/>
        <v>2.0365965519667692E-5</v>
      </c>
      <c r="H18" s="4">
        <f t="shared" si="3"/>
        <v>-21.138756358187777</v>
      </c>
      <c r="I18" s="21">
        <f t="shared" si="4"/>
        <v>6.25</v>
      </c>
    </row>
    <row r="19" spans="1:9" ht="30" customHeight="1" x14ac:dyDescent="0.2">
      <c r="A19" s="7" t="s">
        <v>18</v>
      </c>
      <c r="B19" s="4">
        <v>12.6805</v>
      </c>
      <c r="C19" s="5">
        <f t="shared" si="0"/>
        <v>2.700687669316773E-5</v>
      </c>
      <c r="D19" s="4">
        <v>160</v>
      </c>
      <c r="E19" s="5">
        <f t="shared" si="1"/>
        <v>2.0886431016248802E-4</v>
      </c>
      <c r="F19" s="4">
        <v>10</v>
      </c>
      <c r="G19" s="5">
        <f t="shared" si="2"/>
        <v>2.0365965519667692E-5</v>
      </c>
      <c r="H19" s="4">
        <f t="shared" si="3"/>
        <v>-21.138756358187777</v>
      </c>
      <c r="I19" s="21">
        <f t="shared" si="4"/>
        <v>6.25</v>
      </c>
    </row>
    <row r="20" spans="1:9" ht="51" customHeight="1" x14ac:dyDescent="0.2">
      <c r="A20" s="7" t="s">
        <v>19</v>
      </c>
      <c r="B20" s="4">
        <v>0</v>
      </c>
      <c r="C20" s="5">
        <f t="shared" si="0"/>
        <v>0</v>
      </c>
      <c r="D20" s="4">
        <v>0</v>
      </c>
      <c r="E20" s="5">
        <f t="shared" si="1"/>
        <v>0</v>
      </c>
      <c r="F20" s="4">
        <v>0</v>
      </c>
      <c r="G20" s="5">
        <f t="shared" si="2"/>
        <v>0</v>
      </c>
      <c r="H20" s="4" t="s">
        <v>100</v>
      </c>
      <c r="I20" s="21" t="s">
        <v>100</v>
      </c>
    </row>
    <row r="21" spans="1:9" ht="51" customHeight="1" x14ac:dyDescent="0.2">
      <c r="A21" s="17" t="s">
        <v>59</v>
      </c>
      <c r="B21" s="4">
        <v>18156.275809999999</v>
      </c>
      <c r="C21" s="5">
        <f t="shared" si="0"/>
        <v>3.8669161469012579E-2</v>
      </c>
      <c r="D21" s="4">
        <v>27225.1</v>
      </c>
      <c r="E21" s="5">
        <f t="shared" si="1"/>
        <v>3.5539698316279705E-2</v>
      </c>
      <c r="F21" s="4">
        <v>19494.34245</v>
      </c>
      <c r="G21" s="5">
        <f t="shared" si="2"/>
        <v>3.9702110616529417E-2</v>
      </c>
      <c r="H21" s="4">
        <f t="shared" si="3"/>
        <v>7.3697197266800174</v>
      </c>
      <c r="I21" s="21">
        <f t="shared" si="4"/>
        <v>71.604300626994942</v>
      </c>
    </row>
    <row r="22" spans="1:9" ht="45" customHeight="1" x14ac:dyDescent="0.2">
      <c r="A22" s="16" t="s">
        <v>20</v>
      </c>
      <c r="B22" s="4">
        <f>SUM(B23+B28+B32+B35+B37)</f>
        <v>40239.957579999995</v>
      </c>
      <c r="C22" s="5">
        <f t="shared" si="0"/>
        <v>8.5702895982126895E-2</v>
      </c>
      <c r="D22" s="4">
        <f>SUM(D23+D28+D32+D37)</f>
        <v>80810.027289999998</v>
      </c>
      <c r="E22" s="5">
        <f t="shared" si="1"/>
        <v>0.10548956627586051</v>
      </c>
      <c r="F22" s="4">
        <f>SUM(F23+F28+F32+F37)</f>
        <v>52807.691960000004</v>
      </c>
      <c r="G22" s="5">
        <f t="shared" si="2"/>
        <v>0.10754796336305927</v>
      </c>
      <c r="H22" s="4">
        <f t="shared" si="3"/>
        <v>31.231977208262265</v>
      </c>
      <c r="I22" s="21">
        <f t="shared" si="4"/>
        <v>65.347944717913492</v>
      </c>
    </row>
    <row r="23" spans="1:9" ht="45" x14ac:dyDescent="0.2">
      <c r="A23" s="17" t="s">
        <v>21</v>
      </c>
      <c r="B23" s="4">
        <f>SUM(B24:B26)</f>
        <v>16683.677500000002</v>
      </c>
      <c r="C23" s="5">
        <f t="shared" si="0"/>
        <v>3.5532827651202782E-2</v>
      </c>
      <c r="D23" s="4">
        <f>SUM(D24:D27)</f>
        <v>29647.272290000001</v>
      </c>
      <c r="E23" s="5">
        <f t="shared" si="1"/>
        <v>3.8701606719064356E-2</v>
      </c>
      <c r="F23" s="4">
        <f>SUM(F24:F27)</f>
        <v>21435.855489999998</v>
      </c>
      <c r="G23" s="5">
        <f t="shared" si="2"/>
        <v>4.3656189379391933E-2</v>
      </c>
      <c r="H23" s="4">
        <f t="shared" si="3"/>
        <v>28.483995749738</v>
      </c>
      <c r="I23" s="21">
        <f t="shared" si="4"/>
        <v>72.302960219481278</v>
      </c>
    </row>
    <row r="24" spans="1:9" ht="30" x14ac:dyDescent="0.2">
      <c r="A24" s="7" t="s">
        <v>22</v>
      </c>
      <c r="B24" s="4">
        <v>3930.8</v>
      </c>
      <c r="C24" s="5">
        <f t="shared" si="0"/>
        <v>8.3718016565201472E-3</v>
      </c>
      <c r="D24" s="4">
        <v>7102.6850000000004</v>
      </c>
      <c r="E24" s="5">
        <f t="shared" si="1"/>
        <v>9.2718587676653211E-3</v>
      </c>
      <c r="F24" s="4">
        <v>4676.1049999999996</v>
      </c>
      <c r="G24" s="5">
        <f t="shared" si="2"/>
        <v>9.5233393196345675E-3</v>
      </c>
      <c r="H24" s="4">
        <f t="shared" si="3"/>
        <v>18.960644143685741</v>
      </c>
      <c r="I24" s="21">
        <f t="shared" si="4"/>
        <v>65.835736767152127</v>
      </c>
    </row>
    <row r="25" spans="1:9" ht="15" x14ac:dyDescent="0.2">
      <c r="A25" s="7" t="s">
        <v>23</v>
      </c>
      <c r="B25" s="4">
        <v>11530.877500000001</v>
      </c>
      <c r="C25" s="5">
        <f t="shared" si="0"/>
        <v>2.4558415425773604E-2</v>
      </c>
      <c r="D25" s="4">
        <v>17618.240000000002</v>
      </c>
      <c r="E25" s="5">
        <f t="shared" si="1"/>
        <v>2.2998884649232207E-2</v>
      </c>
      <c r="F25" s="4">
        <v>12782.983200000001</v>
      </c>
      <c r="G25" s="5">
        <f t="shared" si="2"/>
        <v>2.6033779508969138E-2</v>
      </c>
      <c r="H25" s="4">
        <f t="shared" si="3"/>
        <v>10.858719989003433</v>
      </c>
      <c r="I25" s="21">
        <f t="shared" si="4"/>
        <v>72.555392593130748</v>
      </c>
    </row>
    <row r="26" spans="1:9" ht="30.75" customHeight="1" x14ac:dyDescent="0.2">
      <c r="A26" s="7" t="s">
        <v>24</v>
      </c>
      <c r="B26" s="4">
        <v>1222</v>
      </c>
      <c r="C26" s="5">
        <f t="shared" si="0"/>
        <v>2.602610568909031E-3</v>
      </c>
      <c r="D26" s="4">
        <v>3089.8</v>
      </c>
      <c r="E26" s="5">
        <f t="shared" si="1"/>
        <v>4.0334309096253474E-3</v>
      </c>
      <c r="F26" s="4">
        <v>2140.2199999999998</v>
      </c>
      <c r="G26" s="5">
        <f t="shared" si="2"/>
        <v>4.3587646724503179E-3</v>
      </c>
      <c r="H26" s="4">
        <f t="shared" si="3"/>
        <v>75.140752864157122</v>
      </c>
      <c r="I26" s="21">
        <f t="shared" si="4"/>
        <v>69.267266489740436</v>
      </c>
    </row>
    <row r="27" spans="1:9" ht="44.25" customHeight="1" x14ac:dyDescent="0.2">
      <c r="A27" s="7" t="s">
        <v>86</v>
      </c>
      <c r="B27" s="4">
        <v>0</v>
      </c>
      <c r="C27" s="5">
        <f t="shared" si="0"/>
        <v>0</v>
      </c>
      <c r="D27" s="4">
        <v>1836.54729</v>
      </c>
      <c r="E27" s="5">
        <f t="shared" si="1"/>
        <v>2.3974323925414803E-3</v>
      </c>
      <c r="F27" s="4">
        <v>1836.54729</v>
      </c>
      <c r="G27" s="5">
        <f t="shared" si="2"/>
        <v>3.7403058783379139E-3</v>
      </c>
      <c r="H27" s="4" t="s">
        <v>100</v>
      </c>
      <c r="I27" s="21">
        <f t="shared" si="4"/>
        <v>100</v>
      </c>
    </row>
    <row r="28" spans="1:9" ht="45" x14ac:dyDescent="0.2">
      <c r="A28" s="17" t="s">
        <v>25</v>
      </c>
      <c r="B28" s="4">
        <f>SUM(B29+B31+B30)</f>
        <v>11407.4</v>
      </c>
      <c r="C28" s="5">
        <f t="shared" si="0"/>
        <v>2.4295433554642289E-2</v>
      </c>
      <c r="D28" s="4">
        <f>SUM(D29:D31)</f>
        <v>15998.514999999999</v>
      </c>
      <c r="E28" s="5">
        <f t="shared" si="1"/>
        <v>2.0884492494370105E-2</v>
      </c>
      <c r="F28" s="4">
        <f>SUM(F29:F31)</f>
        <v>11562.12211</v>
      </c>
      <c r="G28" s="5">
        <f t="shared" si="2"/>
        <v>2.3547378022644744E-2</v>
      </c>
      <c r="H28" s="4">
        <f t="shared" si="3"/>
        <v>1.3563310657993952</v>
      </c>
      <c r="I28" s="21">
        <f t="shared" si="4"/>
        <v>72.269970744159693</v>
      </c>
    </row>
    <row r="29" spans="1:9" ht="83.25" customHeight="1" x14ac:dyDescent="0.2">
      <c r="A29" s="7" t="s">
        <v>26</v>
      </c>
      <c r="B29" s="4">
        <v>10407.4</v>
      </c>
      <c r="C29" s="5">
        <f t="shared" si="0"/>
        <v>2.2165637671738011E-2</v>
      </c>
      <c r="D29" s="4">
        <v>15998.514999999999</v>
      </c>
      <c r="E29" s="5">
        <f t="shared" si="1"/>
        <v>2.0884492494370105E-2</v>
      </c>
      <c r="F29" s="4">
        <v>11562.12211</v>
      </c>
      <c r="G29" s="5">
        <f t="shared" si="2"/>
        <v>2.3547378022644744E-2</v>
      </c>
      <c r="H29" s="4">
        <f t="shared" si="3"/>
        <v>11.095202548186876</v>
      </c>
      <c r="I29" s="21">
        <f t="shared" si="4"/>
        <v>72.269970744159693</v>
      </c>
    </row>
    <row r="30" spans="1:9" ht="34.5" customHeight="1" x14ac:dyDescent="0.2">
      <c r="A30" s="7" t="s">
        <v>83</v>
      </c>
      <c r="B30" s="4">
        <v>0</v>
      </c>
      <c r="C30" s="5">
        <f t="shared" si="0"/>
        <v>0</v>
      </c>
      <c r="D30" s="4">
        <v>0</v>
      </c>
      <c r="E30" s="5">
        <f t="shared" si="1"/>
        <v>0</v>
      </c>
      <c r="F30" s="4">
        <v>0</v>
      </c>
      <c r="G30" s="5">
        <f t="shared" si="2"/>
        <v>0</v>
      </c>
      <c r="H30" s="4" t="s">
        <v>100</v>
      </c>
      <c r="I30" s="21" t="s">
        <v>100</v>
      </c>
    </row>
    <row r="31" spans="1:9" ht="56.25" customHeight="1" x14ac:dyDescent="0.2">
      <c r="A31" s="7" t="s">
        <v>61</v>
      </c>
      <c r="B31" s="4">
        <v>1000</v>
      </c>
      <c r="C31" s="5">
        <f t="shared" si="0"/>
        <v>2.1297958829042808E-3</v>
      </c>
      <c r="D31" s="4">
        <v>0</v>
      </c>
      <c r="E31" s="5">
        <f t="shared" si="1"/>
        <v>0</v>
      </c>
      <c r="F31" s="4">
        <v>0</v>
      </c>
      <c r="G31" s="5">
        <f t="shared" si="2"/>
        <v>0</v>
      </c>
      <c r="H31" s="4">
        <f t="shared" si="3"/>
        <v>-100</v>
      </c>
      <c r="I31" s="21" t="s">
        <v>100</v>
      </c>
    </row>
    <row r="32" spans="1:9" ht="33.75" customHeight="1" x14ac:dyDescent="0.2">
      <c r="A32" s="17" t="s">
        <v>27</v>
      </c>
      <c r="B32" s="4">
        <f>SUM(B33:B34)</f>
        <v>6200.509</v>
      </c>
      <c r="C32" s="5">
        <f t="shared" si="0"/>
        <v>1.3205818540110938E-2</v>
      </c>
      <c r="D32" s="4">
        <f>SUM(D33:D34)</f>
        <v>26414.94</v>
      </c>
      <c r="E32" s="5">
        <f t="shared" si="1"/>
        <v>3.4482113881771942E-2</v>
      </c>
      <c r="F32" s="4">
        <f>SUM(F33:F34)</f>
        <v>13473.05204</v>
      </c>
      <c r="G32" s="5">
        <f t="shared" si="2"/>
        <v>2.7439171329132844E-2</v>
      </c>
      <c r="H32" s="4">
        <f t="shared" si="3"/>
        <v>117.28945220464965</v>
      </c>
      <c r="I32" s="21">
        <f t="shared" si="4"/>
        <v>51.005423597403599</v>
      </c>
    </row>
    <row r="33" spans="1:9" ht="33" customHeight="1" x14ac:dyDescent="0.2">
      <c r="A33" s="7" t="s">
        <v>28</v>
      </c>
      <c r="B33" s="4">
        <v>6200.509</v>
      </c>
      <c r="C33" s="5">
        <f t="shared" si="0"/>
        <v>1.3205818540110938E-2</v>
      </c>
      <c r="D33" s="4">
        <v>19914.939999999999</v>
      </c>
      <c r="E33" s="5">
        <f t="shared" si="1"/>
        <v>2.5997001281420868E-2</v>
      </c>
      <c r="F33" s="4">
        <v>9654.8603000000003</v>
      </c>
      <c r="G33" s="5">
        <f t="shared" si="2"/>
        <v>1.9663055196700845E-2</v>
      </c>
      <c r="H33" s="4">
        <f t="shared" si="3"/>
        <v>55.710769873892616</v>
      </c>
      <c r="I33" s="21">
        <f t="shared" si="4"/>
        <v>48.480489019801219</v>
      </c>
    </row>
    <row r="34" spans="1:9" ht="48.75" customHeight="1" x14ac:dyDescent="0.2">
      <c r="A34" s="7" t="s">
        <v>60</v>
      </c>
      <c r="B34" s="4">
        <v>0</v>
      </c>
      <c r="C34" s="5">
        <f t="shared" si="0"/>
        <v>0</v>
      </c>
      <c r="D34" s="4">
        <v>6500</v>
      </c>
      <c r="E34" s="5">
        <f t="shared" si="1"/>
        <v>8.4851126003510757E-3</v>
      </c>
      <c r="F34" s="4">
        <v>3818.1917400000002</v>
      </c>
      <c r="G34" s="5">
        <f t="shared" si="2"/>
        <v>7.776116132431999E-3</v>
      </c>
      <c r="H34" s="4" t="s">
        <v>100</v>
      </c>
      <c r="I34" s="21">
        <f t="shared" si="4"/>
        <v>58.741411384615382</v>
      </c>
    </row>
    <row r="35" spans="1:9" ht="63" customHeight="1" x14ac:dyDescent="0.2">
      <c r="A35" s="17" t="s">
        <v>112</v>
      </c>
      <c r="B35" s="4">
        <f>SUM(B36)</f>
        <v>60.606059999999999</v>
      </c>
      <c r="C35" s="5">
        <f t="shared" si="0"/>
        <v>1.290785370670498E-4</v>
      </c>
      <c r="D35" s="4">
        <f>SUM(D36)</f>
        <v>0</v>
      </c>
      <c r="E35" s="5">
        <f t="shared" si="1"/>
        <v>0</v>
      </c>
      <c r="F35" s="4">
        <f>SUM(F36)</f>
        <v>0</v>
      </c>
      <c r="G35" s="5">
        <f t="shared" si="2"/>
        <v>0</v>
      </c>
      <c r="H35" s="4">
        <f t="shared" si="3"/>
        <v>-100</v>
      </c>
      <c r="I35" s="21" t="s">
        <v>100</v>
      </c>
    </row>
    <row r="36" spans="1:9" ht="44.25" customHeight="1" x14ac:dyDescent="0.2">
      <c r="A36" s="7" t="s">
        <v>113</v>
      </c>
      <c r="B36" s="4">
        <v>60.606059999999999</v>
      </c>
      <c r="C36" s="5">
        <f t="shared" si="0"/>
        <v>1.290785370670498E-4</v>
      </c>
      <c r="D36" s="4">
        <v>0</v>
      </c>
      <c r="E36" s="5">
        <f t="shared" si="1"/>
        <v>0</v>
      </c>
      <c r="F36" s="4">
        <v>0</v>
      </c>
      <c r="G36" s="5">
        <f t="shared" si="2"/>
        <v>0</v>
      </c>
      <c r="H36" s="4">
        <f t="shared" si="3"/>
        <v>-100</v>
      </c>
      <c r="I36" s="21" t="s">
        <v>100</v>
      </c>
    </row>
    <row r="37" spans="1:9" ht="48.75" customHeight="1" x14ac:dyDescent="0.2">
      <c r="A37" s="17" t="s">
        <v>114</v>
      </c>
      <c r="B37" s="4">
        <v>5887.7650199999998</v>
      </c>
      <c r="C37" s="5">
        <f t="shared" si="0"/>
        <v>1.253973769910384E-2</v>
      </c>
      <c r="D37" s="4">
        <v>8749.2999999999993</v>
      </c>
      <c r="E37" s="5">
        <f t="shared" si="1"/>
        <v>1.1421353180654101E-2</v>
      </c>
      <c r="F37" s="4">
        <v>6336.6623200000004</v>
      </c>
      <c r="G37" s="5">
        <f t="shared" si="2"/>
        <v>1.2905224631889747E-2</v>
      </c>
      <c r="H37" s="4">
        <f t="shared" si="3"/>
        <v>7.6242393926244176</v>
      </c>
      <c r="I37" s="21">
        <f t="shared" si="4"/>
        <v>72.424791926211256</v>
      </c>
    </row>
    <row r="38" spans="1:9" ht="42.75" x14ac:dyDescent="0.2">
      <c r="A38" s="16" t="s">
        <v>58</v>
      </c>
      <c r="B38" s="4">
        <f>B39</f>
        <v>93</v>
      </c>
      <c r="C38" s="5">
        <f t="shared" si="0"/>
        <v>1.9807101711009811E-4</v>
      </c>
      <c r="D38" s="4">
        <f>D39</f>
        <v>22282.339980000001</v>
      </c>
      <c r="E38" s="5">
        <f t="shared" si="1"/>
        <v>2.9087409804554546E-2</v>
      </c>
      <c r="F38" s="4">
        <f>F39</f>
        <v>59.5</v>
      </c>
      <c r="G38" s="5">
        <f t="shared" si="2"/>
        <v>1.2117749484202275E-4</v>
      </c>
      <c r="H38" s="4">
        <f t="shared" si="3"/>
        <v>-36.021505376344088</v>
      </c>
      <c r="I38" s="21">
        <f t="shared" si="4"/>
        <v>0.26702761044578588</v>
      </c>
    </row>
    <row r="39" spans="1:9" ht="45.75" customHeight="1" x14ac:dyDescent="0.2">
      <c r="A39" s="7" t="s">
        <v>30</v>
      </c>
      <c r="B39" s="4">
        <v>93</v>
      </c>
      <c r="C39" s="5">
        <f t="shared" si="0"/>
        <v>1.9807101711009811E-4</v>
      </c>
      <c r="D39" s="4">
        <v>22282.339980000001</v>
      </c>
      <c r="E39" s="5">
        <f t="shared" si="1"/>
        <v>2.9087409804554546E-2</v>
      </c>
      <c r="F39" s="4">
        <v>59.5</v>
      </c>
      <c r="G39" s="5">
        <f t="shared" si="2"/>
        <v>1.2117749484202275E-4</v>
      </c>
      <c r="H39" s="4">
        <f t="shared" si="3"/>
        <v>-36.021505376344088</v>
      </c>
      <c r="I39" s="21">
        <f t="shared" si="4"/>
        <v>0.26702761044578588</v>
      </c>
    </row>
    <row r="40" spans="1:9" ht="42" customHeight="1" x14ac:dyDescent="0.2">
      <c r="A40" s="16" t="s">
        <v>31</v>
      </c>
      <c r="B40" s="4">
        <f>SUM(B41+B45+B49)</f>
        <v>13183.098409999999</v>
      </c>
      <c r="C40" s="5">
        <f t="shared" si="0"/>
        <v>2.8077308717539964E-2</v>
      </c>
      <c r="D40" s="4">
        <f>SUM(D41+D45+D49)</f>
        <v>20531.350000000002</v>
      </c>
      <c r="E40" s="5">
        <f t="shared" si="1"/>
        <v>2.6801664090341244E-2</v>
      </c>
      <c r="F40" s="4">
        <f>SUM(F41+F45)</f>
        <v>12941.57553</v>
      </c>
      <c r="G40" s="5">
        <f t="shared" si="2"/>
        <v>2.6356768101415511E-2</v>
      </c>
      <c r="H40" s="4">
        <f t="shared" si="3"/>
        <v>-1.8320646064266128</v>
      </c>
      <c r="I40" s="21">
        <f t="shared" si="4"/>
        <v>63.033241993341882</v>
      </c>
    </row>
    <row r="41" spans="1:9" ht="30" x14ac:dyDescent="0.2">
      <c r="A41" s="17" t="s">
        <v>32</v>
      </c>
      <c r="B41" s="4">
        <f>SUM(B42:B44)</f>
        <v>10142.910699999999</v>
      </c>
      <c r="C41" s="5">
        <f t="shared" si="0"/>
        <v>2.1602329449525771E-2</v>
      </c>
      <c r="D41" s="4">
        <f>SUM(D42:D44)</f>
        <v>17168.95</v>
      </c>
      <c r="E41" s="5">
        <f t="shared" si="1"/>
        <v>2.2412380612276555E-2</v>
      </c>
      <c r="F41" s="4">
        <f>SUM(F42:F44)</f>
        <v>10104.32353</v>
      </c>
      <c r="G41" s="5">
        <f t="shared" si="2"/>
        <v>2.0578430461154693E-2</v>
      </c>
      <c r="H41" s="4">
        <f t="shared" si="3"/>
        <v>-0.38043487852060309</v>
      </c>
      <c r="I41" s="21">
        <f t="shared" si="4"/>
        <v>58.852309139463962</v>
      </c>
    </row>
    <row r="42" spans="1:9" ht="36" customHeight="1" x14ac:dyDescent="0.2">
      <c r="A42" s="7" t="s">
        <v>33</v>
      </c>
      <c r="B42" s="4">
        <v>5728.8983699999999</v>
      </c>
      <c r="C42" s="5">
        <f t="shared" si="0"/>
        <v>1.2201384162003044E-2</v>
      </c>
      <c r="D42" s="4">
        <v>9227.2000000000007</v>
      </c>
      <c r="E42" s="5">
        <f t="shared" si="1"/>
        <v>1.2045204767070685E-2</v>
      </c>
      <c r="F42" s="4">
        <v>5849.6007499999996</v>
      </c>
      <c r="G42" s="5">
        <f t="shared" si="2"/>
        <v>1.1913276717832225E-2</v>
      </c>
      <c r="H42" s="4">
        <f t="shared" si="3"/>
        <v>2.1069038444122299</v>
      </c>
      <c r="I42" s="21">
        <f t="shared" si="4"/>
        <v>63.395187597537706</v>
      </c>
    </row>
    <row r="43" spans="1:9" ht="30.75" customHeight="1" x14ac:dyDescent="0.2">
      <c r="A43" s="7" t="s">
        <v>34</v>
      </c>
      <c r="B43" s="4">
        <v>2506.9883300000001</v>
      </c>
      <c r="C43" s="5">
        <f t="shared" si="0"/>
        <v>5.339373423723078E-3</v>
      </c>
      <c r="D43" s="4">
        <v>5459.25</v>
      </c>
      <c r="E43" s="5">
        <f t="shared" si="1"/>
        <v>7.1265155328410169E-3</v>
      </c>
      <c r="F43" s="4">
        <v>1821.1827800000001</v>
      </c>
      <c r="G43" s="5">
        <f t="shared" si="2"/>
        <v>3.709014570249255E-3</v>
      </c>
      <c r="H43" s="4">
        <f t="shared" si="3"/>
        <v>-27.355753586615222</v>
      </c>
      <c r="I43" s="21">
        <f t="shared" si="4"/>
        <v>33.35957833035674</v>
      </c>
    </row>
    <row r="44" spans="1:9" ht="33" customHeight="1" x14ac:dyDescent="0.2">
      <c r="A44" s="7" t="s">
        <v>35</v>
      </c>
      <c r="B44" s="4">
        <v>1907.0239999999999</v>
      </c>
      <c r="C44" s="5">
        <f t="shared" si="0"/>
        <v>4.0615718637996524E-3</v>
      </c>
      <c r="D44" s="4">
        <v>2482.5</v>
      </c>
      <c r="E44" s="5">
        <f t="shared" si="1"/>
        <v>3.2406603123648534E-3</v>
      </c>
      <c r="F44" s="4">
        <v>2433.54</v>
      </c>
      <c r="G44" s="5">
        <f t="shared" si="2"/>
        <v>4.9561391730732112E-3</v>
      </c>
      <c r="H44" s="4">
        <f t="shared" si="3"/>
        <v>27.609301193902127</v>
      </c>
      <c r="I44" s="21">
        <f t="shared" si="4"/>
        <v>98.027794561933533</v>
      </c>
    </row>
    <row r="45" spans="1:9" ht="30" x14ac:dyDescent="0.2">
      <c r="A45" s="17" t="s">
        <v>36</v>
      </c>
      <c r="B45" s="4">
        <f>SUM(B46:B48)</f>
        <v>3040.1877099999997</v>
      </c>
      <c r="C45" s="5">
        <f t="shared" si="0"/>
        <v>6.4749792680141921E-3</v>
      </c>
      <c r="D45" s="4">
        <f>SUM(D46:D48)</f>
        <v>3359.4</v>
      </c>
      <c r="E45" s="5">
        <f t="shared" si="1"/>
        <v>4.3853672722491393E-3</v>
      </c>
      <c r="F45" s="4">
        <f>SUM(F46:F48)</f>
        <v>2837.252</v>
      </c>
      <c r="G45" s="5">
        <f t="shared" si="2"/>
        <v>5.7783376402608189E-3</v>
      </c>
      <c r="H45" s="4">
        <f t="shared" si="3"/>
        <v>-6.6751046105636647</v>
      </c>
      <c r="I45" s="21">
        <f t="shared" si="4"/>
        <v>84.457105435494427</v>
      </c>
    </row>
    <row r="46" spans="1:9" ht="47.25" customHeight="1" x14ac:dyDescent="0.2">
      <c r="A46" s="7" t="s">
        <v>19</v>
      </c>
      <c r="B46" s="4">
        <v>3034.2377099999999</v>
      </c>
      <c r="C46" s="5">
        <f t="shared" si="0"/>
        <v>6.4623069825109122E-3</v>
      </c>
      <c r="D46" s="4">
        <v>3353.4</v>
      </c>
      <c r="E46" s="5">
        <f t="shared" si="1"/>
        <v>4.3775348606180462E-3</v>
      </c>
      <c r="F46" s="4">
        <v>2837.252</v>
      </c>
      <c r="G46" s="5">
        <f t="shared" si="2"/>
        <v>5.7783376402608189E-3</v>
      </c>
      <c r="H46" s="4">
        <f t="shared" si="3"/>
        <v>-6.4920988013163878</v>
      </c>
      <c r="I46" s="21">
        <f t="shared" si="4"/>
        <v>84.608218524482609</v>
      </c>
    </row>
    <row r="47" spans="1:9" ht="36.75" customHeight="1" x14ac:dyDescent="0.2">
      <c r="A47" s="7" t="s">
        <v>37</v>
      </c>
      <c r="B47" s="4">
        <v>0</v>
      </c>
      <c r="C47" s="5">
        <f t="shared" si="0"/>
        <v>0</v>
      </c>
      <c r="D47" s="4">
        <v>3</v>
      </c>
      <c r="E47" s="5">
        <f t="shared" si="1"/>
        <v>3.9162058155466508E-6</v>
      </c>
      <c r="F47" s="4">
        <v>0</v>
      </c>
      <c r="G47" s="5">
        <f t="shared" si="2"/>
        <v>0</v>
      </c>
      <c r="H47" s="4" t="s">
        <v>100</v>
      </c>
      <c r="I47" s="21">
        <f t="shared" si="4"/>
        <v>0</v>
      </c>
    </row>
    <row r="48" spans="1:9" ht="36.75" customHeight="1" x14ac:dyDescent="0.2">
      <c r="A48" s="7" t="s">
        <v>87</v>
      </c>
      <c r="B48" s="4">
        <v>5.95</v>
      </c>
      <c r="C48" s="5">
        <f t="shared" si="0"/>
        <v>1.267228550328047E-5</v>
      </c>
      <c r="D48" s="4">
        <v>3</v>
      </c>
      <c r="E48" s="5">
        <f t="shared" si="1"/>
        <v>3.9162058155466508E-6</v>
      </c>
      <c r="F48" s="4">
        <v>0</v>
      </c>
      <c r="G48" s="5">
        <f t="shared" si="2"/>
        <v>0</v>
      </c>
      <c r="H48" s="4">
        <f t="shared" si="3"/>
        <v>-100</v>
      </c>
      <c r="I48" s="21">
        <f t="shared" si="4"/>
        <v>0</v>
      </c>
    </row>
    <row r="49" spans="1:9" ht="30" x14ac:dyDescent="0.2">
      <c r="A49" s="17" t="s">
        <v>38</v>
      </c>
      <c r="B49" s="4">
        <f>SUM(B50)</f>
        <v>0</v>
      </c>
      <c r="C49" s="5">
        <f t="shared" si="0"/>
        <v>0</v>
      </c>
      <c r="D49" s="4">
        <f>SUM(D50)</f>
        <v>3</v>
      </c>
      <c r="E49" s="5">
        <f t="shared" si="1"/>
        <v>3.9162058155466508E-6</v>
      </c>
      <c r="F49" s="4">
        <f>SUM(F50)</f>
        <v>0</v>
      </c>
      <c r="G49" s="5">
        <f t="shared" si="2"/>
        <v>0</v>
      </c>
      <c r="H49" s="4" t="s">
        <v>100</v>
      </c>
      <c r="I49" s="21">
        <f t="shared" si="4"/>
        <v>0</v>
      </c>
    </row>
    <row r="50" spans="1:9" ht="32.25" customHeight="1" x14ac:dyDescent="0.2">
      <c r="A50" s="7" t="s">
        <v>39</v>
      </c>
      <c r="B50" s="4">
        <v>0</v>
      </c>
      <c r="C50" s="5">
        <f t="shared" si="0"/>
        <v>0</v>
      </c>
      <c r="D50" s="4">
        <v>3</v>
      </c>
      <c r="E50" s="5">
        <f t="shared" si="1"/>
        <v>3.9162058155466508E-6</v>
      </c>
      <c r="F50" s="4">
        <v>0</v>
      </c>
      <c r="G50" s="5">
        <f t="shared" si="2"/>
        <v>0</v>
      </c>
      <c r="H50" s="4" t="s">
        <v>100</v>
      </c>
      <c r="I50" s="21">
        <f t="shared" si="4"/>
        <v>0</v>
      </c>
    </row>
    <row r="51" spans="1:9" ht="45.75" customHeight="1" x14ac:dyDescent="0.2">
      <c r="A51" s="16" t="s">
        <v>40</v>
      </c>
      <c r="B51" s="4">
        <f>SUM(B52+B54+B56)</f>
        <v>3680.5539399999998</v>
      </c>
      <c r="C51" s="5">
        <f t="shared" si="0"/>
        <v>7.8388286282191286E-3</v>
      </c>
      <c r="D51" s="4">
        <f>SUM(D52+D54+D56)</f>
        <v>14331.231749999999</v>
      </c>
      <c r="E51" s="5">
        <f t="shared" si="1"/>
        <v>1.87080177077656E-2</v>
      </c>
      <c r="F51" s="4">
        <f>SUM(F52+F54+F56)</f>
        <v>5886.9077900000011</v>
      </c>
      <c r="G51" s="5">
        <f t="shared" si="2"/>
        <v>1.1989256106860314E-2</v>
      </c>
      <c r="H51" s="4">
        <f t="shared" si="3"/>
        <v>59.946244124328786</v>
      </c>
      <c r="I51" s="21">
        <f t="shared" si="4"/>
        <v>41.077472562677677</v>
      </c>
    </row>
    <row r="52" spans="1:9" ht="45" x14ac:dyDescent="0.2">
      <c r="A52" s="17" t="s">
        <v>41</v>
      </c>
      <c r="B52" s="4">
        <f>SUM(B53)</f>
        <v>0</v>
      </c>
      <c r="C52" s="5">
        <f t="shared" si="0"/>
        <v>0</v>
      </c>
      <c r="D52" s="4">
        <f>SUM(D53)</f>
        <v>4296.0317500000001</v>
      </c>
      <c r="E52" s="5">
        <f t="shared" si="1"/>
        <v>5.6080481743743518E-3</v>
      </c>
      <c r="F52" s="4">
        <f>SUM(F53)</f>
        <v>3063.5149700000002</v>
      </c>
      <c r="G52" s="5">
        <f t="shared" si="2"/>
        <v>6.2391440248005803E-3</v>
      </c>
      <c r="H52" s="4" t="s">
        <v>100</v>
      </c>
      <c r="I52" s="21">
        <f t="shared" si="4"/>
        <v>71.310342853029425</v>
      </c>
    </row>
    <row r="53" spans="1:9" ht="33.75" customHeight="1" x14ac:dyDescent="0.2">
      <c r="A53" s="7" t="s">
        <v>42</v>
      </c>
      <c r="B53" s="4">
        <v>0</v>
      </c>
      <c r="C53" s="5">
        <f t="shared" si="0"/>
        <v>0</v>
      </c>
      <c r="D53" s="4">
        <v>4296.0317500000001</v>
      </c>
      <c r="E53" s="5">
        <f t="shared" si="1"/>
        <v>5.6080481743743518E-3</v>
      </c>
      <c r="F53" s="4">
        <v>3063.5149700000002</v>
      </c>
      <c r="G53" s="5">
        <f t="shared" si="2"/>
        <v>6.2391440248005803E-3</v>
      </c>
      <c r="H53" s="4" t="s">
        <v>100</v>
      </c>
      <c r="I53" s="21">
        <f t="shared" si="4"/>
        <v>71.310342853029425</v>
      </c>
    </row>
    <row r="54" spans="1:9" ht="45" x14ac:dyDescent="0.2">
      <c r="A54" s="17" t="s">
        <v>43</v>
      </c>
      <c r="B54" s="4">
        <f>SUM(B55)</f>
        <v>2036.9532200000001</v>
      </c>
      <c r="C54" s="5">
        <f t="shared" si="0"/>
        <v>4.3382945816246177E-3</v>
      </c>
      <c r="D54" s="4">
        <f>SUM(D55)</f>
        <v>4180</v>
      </c>
      <c r="E54" s="5">
        <f t="shared" si="1"/>
        <v>5.4565801029949996E-3</v>
      </c>
      <c r="F54" s="4">
        <f>SUM(F55)</f>
        <v>2203.93741</v>
      </c>
      <c r="G54" s="5">
        <f t="shared" si="2"/>
        <v>4.4885313299565712E-3</v>
      </c>
      <c r="H54" s="4">
        <f t="shared" si="3"/>
        <v>8.1977429997140518</v>
      </c>
      <c r="I54" s="21">
        <f t="shared" si="4"/>
        <v>52.725775358851678</v>
      </c>
    </row>
    <row r="55" spans="1:9" ht="79.5" customHeight="1" x14ac:dyDescent="0.2">
      <c r="A55" s="7" t="s">
        <v>44</v>
      </c>
      <c r="B55" s="4">
        <v>2036.9532200000001</v>
      </c>
      <c r="C55" s="5">
        <f t="shared" si="0"/>
        <v>4.3382945816246177E-3</v>
      </c>
      <c r="D55" s="4">
        <v>4180</v>
      </c>
      <c r="E55" s="5">
        <f t="shared" si="1"/>
        <v>5.4565801029949996E-3</v>
      </c>
      <c r="F55" s="4">
        <v>2203.93741</v>
      </c>
      <c r="G55" s="5">
        <f t="shared" si="2"/>
        <v>4.4885313299565712E-3</v>
      </c>
      <c r="H55" s="4">
        <f t="shared" si="3"/>
        <v>8.1977429997140518</v>
      </c>
      <c r="I55" s="21">
        <f t="shared" si="4"/>
        <v>52.725775358851678</v>
      </c>
    </row>
    <row r="56" spans="1:9" ht="30" x14ac:dyDescent="0.2">
      <c r="A56" s="17" t="s">
        <v>45</v>
      </c>
      <c r="B56" s="4">
        <f>SUM(B57)</f>
        <v>1643.6007199999999</v>
      </c>
      <c r="C56" s="5">
        <f t="shared" si="0"/>
        <v>3.5005340465945113E-3</v>
      </c>
      <c r="D56" s="4">
        <f>SUM(D57)</f>
        <v>5855.2</v>
      </c>
      <c r="E56" s="5">
        <f t="shared" si="1"/>
        <v>7.6433894303962495E-3</v>
      </c>
      <c r="F56" s="4">
        <f>SUM(F57)</f>
        <v>619.45541000000003</v>
      </c>
      <c r="G56" s="5">
        <f t="shared" si="2"/>
        <v>1.2615807521031612E-3</v>
      </c>
      <c r="H56" s="4">
        <f t="shared" si="3"/>
        <v>-62.311076987116429</v>
      </c>
      <c r="I56" s="21">
        <f t="shared" si="4"/>
        <v>10.579577298811314</v>
      </c>
    </row>
    <row r="57" spans="1:9" ht="32.25" customHeight="1" x14ac:dyDescent="0.2">
      <c r="A57" s="7" t="s">
        <v>46</v>
      </c>
      <c r="B57" s="4">
        <v>1643.6007199999999</v>
      </c>
      <c r="C57" s="5">
        <f t="shared" si="0"/>
        <v>3.5005340465945113E-3</v>
      </c>
      <c r="D57" s="4">
        <v>5855.2</v>
      </c>
      <c r="E57" s="5">
        <f t="shared" si="1"/>
        <v>7.6433894303962495E-3</v>
      </c>
      <c r="F57" s="4">
        <v>619.45541000000003</v>
      </c>
      <c r="G57" s="5">
        <f t="shared" si="2"/>
        <v>1.2615807521031612E-3</v>
      </c>
      <c r="H57" s="4">
        <f t="shared" si="3"/>
        <v>-62.311076987116429</v>
      </c>
      <c r="I57" s="21">
        <f t="shared" si="4"/>
        <v>10.579577298811314</v>
      </c>
    </row>
    <row r="58" spans="1:9" ht="42.75" x14ac:dyDescent="0.2">
      <c r="A58" s="16" t="s">
        <v>47</v>
      </c>
      <c r="B58" s="4">
        <f>B60</f>
        <v>4110.6839600000003</v>
      </c>
      <c r="C58" s="5">
        <f t="shared" si="0"/>
        <v>8.7549177739286652E-3</v>
      </c>
      <c r="D58" s="4">
        <f>SUM(D59:D60)</f>
        <v>7297.9282800000001</v>
      </c>
      <c r="E58" s="5">
        <f t="shared" si="1"/>
        <v>9.5267297238594544E-3</v>
      </c>
      <c r="F58" s="4">
        <f>SUM(F59:F60)</f>
        <v>5118.7580900000003</v>
      </c>
      <c r="G58" s="5">
        <f t="shared" si="2"/>
        <v>1.0424845076446004E-2</v>
      </c>
      <c r="H58" s="4">
        <f t="shared" si="3"/>
        <v>24.523270088610744</v>
      </c>
      <c r="I58" s="21">
        <f t="shared" si="4"/>
        <v>70.139879341209422</v>
      </c>
    </row>
    <row r="59" spans="1:9" ht="60" x14ac:dyDescent="0.2">
      <c r="A59" s="7" t="s">
        <v>88</v>
      </c>
      <c r="B59" s="4">
        <v>0</v>
      </c>
      <c r="C59" s="5">
        <f t="shared" si="0"/>
        <v>0</v>
      </c>
      <c r="D59" s="4">
        <v>250</v>
      </c>
      <c r="E59" s="5">
        <f t="shared" si="1"/>
        <v>3.2635048462888752E-4</v>
      </c>
      <c r="F59" s="4">
        <v>0</v>
      </c>
      <c r="G59" s="5">
        <f t="shared" si="2"/>
        <v>0</v>
      </c>
      <c r="H59" s="4" t="s">
        <v>100</v>
      </c>
      <c r="I59" s="21">
        <f t="shared" si="4"/>
        <v>0</v>
      </c>
    </row>
    <row r="60" spans="1:9" ht="32.25" customHeight="1" x14ac:dyDescent="0.2">
      <c r="A60" s="7" t="s">
        <v>29</v>
      </c>
      <c r="B60" s="4">
        <v>4110.6839600000003</v>
      </c>
      <c r="C60" s="5">
        <f t="shared" si="0"/>
        <v>8.7549177739286652E-3</v>
      </c>
      <c r="D60" s="4">
        <v>7047.9282800000001</v>
      </c>
      <c r="E60" s="5">
        <f t="shared" si="1"/>
        <v>9.2003792392305675E-3</v>
      </c>
      <c r="F60" s="4">
        <v>5118.7580900000003</v>
      </c>
      <c r="G60" s="5">
        <f t="shared" si="2"/>
        <v>1.0424845076446004E-2</v>
      </c>
      <c r="H60" s="4">
        <f t="shared" si="3"/>
        <v>24.523270088610744</v>
      </c>
      <c r="I60" s="21">
        <f t="shared" si="4"/>
        <v>72.627840219736171</v>
      </c>
    </row>
    <row r="61" spans="1:9" ht="15" x14ac:dyDescent="0.2">
      <c r="A61" s="16" t="s">
        <v>48</v>
      </c>
      <c r="B61" s="4">
        <f>B62</f>
        <v>0</v>
      </c>
      <c r="C61" s="5">
        <f t="shared" si="0"/>
        <v>0</v>
      </c>
      <c r="D61" s="4">
        <f>D62</f>
        <v>1800</v>
      </c>
      <c r="E61" s="5">
        <f t="shared" si="1"/>
        <v>2.3497234893279902E-3</v>
      </c>
      <c r="F61" s="4">
        <f>F62</f>
        <v>200</v>
      </c>
      <c r="G61" s="5">
        <f t="shared" si="2"/>
        <v>4.0731931039335382E-4</v>
      </c>
      <c r="H61" s="4" t="s">
        <v>100</v>
      </c>
      <c r="I61" s="21">
        <f t="shared" si="4"/>
        <v>11.111111111111111</v>
      </c>
    </row>
    <row r="62" spans="1:9" ht="15" x14ac:dyDescent="0.2">
      <c r="A62" s="7" t="s">
        <v>49</v>
      </c>
      <c r="B62" s="4">
        <v>0</v>
      </c>
      <c r="C62" s="5">
        <f t="shared" si="0"/>
        <v>0</v>
      </c>
      <c r="D62" s="4">
        <v>1800</v>
      </c>
      <c r="E62" s="5">
        <f t="shared" si="1"/>
        <v>2.3497234893279902E-3</v>
      </c>
      <c r="F62" s="4">
        <v>200</v>
      </c>
      <c r="G62" s="5">
        <f t="shared" si="2"/>
        <v>4.0731931039335382E-4</v>
      </c>
      <c r="H62" s="4" t="s">
        <v>100</v>
      </c>
      <c r="I62" s="21">
        <f t="shared" si="4"/>
        <v>11.111111111111111</v>
      </c>
    </row>
    <row r="63" spans="1:9" ht="53.25" customHeight="1" x14ac:dyDescent="0.2">
      <c r="A63" s="16" t="s">
        <v>50</v>
      </c>
      <c r="B63" s="4">
        <f>SUM(B64)</f>
        <v>2676.4135000000001</v>
      </c>
      <c r="C63" s="5">
        <f t="shared" si="0"/>
        <v>5.7002144532494357E-3</v>
      </c>
      <c r="D63" s="4">
        <f>SUM(D64)</f>
        <v>19464.82</v>
      </c>
      <c r="E63" s="5">
        <f t="shared" si="1"/>
        <v>2.5409413760856252E-2</v>
      </c>
      <c r="F63" s="4">
        <f>SUM(F64)</f>
        <v>5411.9533899999997</v>
      </c>
      <c r="G63" s="5">
        <f t="shared" si="2"/>
        <v>1.1021965613478867E-2</v>
      </c>
      <c r="H63" s="4">
        <f t="shared" si="3"/>
        <v>102.20916498889275</v>
      </c>
      <c r="I63" s="21">
        <f t="shared" si="4"/>
        <v>27.803767977304695</v>
      </c>
    </row>
    <row r="64" spans="1:9" ht="44.25" customHeight="1" x14ac:dyDescent="0.2">
      <c r="A64" s="17" t="s">
        <v>90</v>
      </c>
      <c r="B64" s="4">
        <f>SUM(B66:B67)</f>
        <v>2676.4135000000001</v>
      </c>
      <c r="C64" s="5">
        <f t="shared" si="0"/>
        <v>5.7002144532494357E-3</v>
      </c>
      <c r="D64" s="4">
        <f>SUM(D65:D67)</f>
        <v>19464.82</v>
      </c>
      <c r="E64" s="5">
        <f t="shared" si="1"/>
        <v>2.5409413760856252E-2</v>
      </c>
      <c r="F64" s="4">
        <f>SUM(F65:F67)</f>
        <v>5411.9533899999997</v>
      </c>
      <c r="G64" s="5">
        <f t="shared" si="2"/>
        <v>1.1021965613478867E-2</v>
      </c>
      <c r="H64" s="4">
        <f t="shared" si="3"/>
        <v>102.20916498889275</v>
      </c>
      <c r="I64" s="21">
        <f t="shared" si="4"/>
        <v>27.803767977304695</v>
      </c>
    </row>
    <row r="65" spans="1:9" ht="44.25" customHeight="1" x14ac:dyDescent="0.2">
      <c r="A65" s="7" t="s">
        <v>101</v>
      </c>
      <c r="B65" s="4">
        <v>0</v>
      </c>
      <c r="C65" s="5">
        <f t="shared" si="0"/>
        <v>0</v>
      </c>
      <c r="D65" s="4">
        <v>55</v>
      </c>
      <c r="E65" s="5">
        <f t="shared" si="1"/>
        <v>7.1797106618355262E-5</v>
      </c>
      <c r="F65" s="4">
        <v>0</v>
      </c>
      <c r="G65" s="5">
        <f t="shared" si="2"/>
        <v>0</v>
      </c>
      <c r="H65" s="4" t="s">
        <v>100</v>
      </c>
      <c r="I65" s="21">
        <f t="shared" si="4"/>
        <v>0</v>
      </c>
    </row>
    <row r="66" spans="1:9" ht="49.5" customHeight="1" x14ac:dyDescent="0.2">
      <c r="A66" s="7" t="s">
        <v>89</v>
      </c>
      <c r="B66" s="4">
        <v>0</v>
      </c>
      <c r="C66" s="5">
        <f t="shared" si="0"/>
        <v>0</v>
      </c>
      <c r="D66" s="4">
        <v>16809.82</v>
      </c>
      <c r="E66" s="5">
        <f t="shared" si="1"/>
        <v>2.1943571614097466E-2</v>
      </c>
      <c r="F66" s="4">
        <v>5220.3383899999999</v>
      </c>
      <c r="G66" s="5">
        <f t="shared" si="2"/>
        <v>1.0631723165173754E-2</v>
      </c>
      <c r="H66" s="4" t="s">
        <v>100</v>
      </c>
      <c r="I66" s="21">
        <f t="shared" si="4"/>
        <v>31.055290241061474</v>
      </c>
    </row>
    <row r="67" spans="1:9" ht="63" customHeight="1" x14ac:dyDescent="0.2">
      <c r="A67" s="7" t="s">
        <v>91</v>
      </c>
      <c r="B67" s="4">
        <v>2676.4135000000001</v>
      </c>
      <c r="C67" s="5">
        <f t="shared" si="0"/>
        <v>5.7002144532494357E-3</v>
      </c>
      <c r="D67" s="4">
        <v>2600</v>
      </c>
      <c r="E67" s="5">
        <f t="shared" si="1"/>
        <v>3.3940450401404305E-3</v>
      </c>
      <c r="F67" s="4">
        <v>191.61500000000001</v>
      </c>
      <c r="G67" s="5">
        <f t="shared" si="2"/>
        <v>3.9024244830511244E-4</v>
      </c>
      <c r="H67" s="4">
        <f t="shared" si="3"/>
        <v>-92.840605534234527</v>
      </c>
      <c r="I67" s="21">
        <f t="shared" si="4"/>
        <v>7.3698076923076918</v>
      </c>
    </row>
    <row r="68" spans="1:9" ht="44.25" customHeight="1" x14ac:dyDescent="0.2">
      <c r="A68" s="16" t="s">
        <v>51</v>
      </c>
      <c r="B68" s="4">
        <f>SUM(B69+B72)</f>
        <v>23572.783029999999</v>
      </c>
      <c r="C68" s="5">
        <f t="shared" si="0"/>
        <v>5.0205216245889889E-2</v>
      </c>
      <c r="D68" s="4">
        <f>SUM(D69+D72)</f>
        <v>45501.187810000003</v>
      </c>
      <c r="E68" s="5">
        <f t="shared" si="1"/>
        <v>5.9397338771934122E-2</v>
      </c>
      <c r="F68" s="4">
        <f>SUM(F69+F72)</f>
        <v>33832.279990000003</v>
      </c>
      <c r="G68" s="5">
        <f t="shared" si="2"/>
        <v>6.8902704772808326E-2</v>
      </c>
      <c r="H68" s="4">
        <f t="shared" si="3"/>
        <v>43.522637725648337</v>
      </c>
      <c r="I68" s="21">
        <f t="shared" si="4"/>
        <v>74.354718235651262</v>
      </c>
    </row>
    <row r="69" spans="1:9" ht="37.5" customHeight="1" x14ac:dyDescent="0.2">
      <c r="A69" s="17" t="s">
        <v>52</v>
      </c>
      <c r="B69" s="4">
        <f>SUM(B70:B71)</f>
        <v>14152.87694</v>
      </c>
      <c r="C69" s="5">
        <f t="shared" si="0"/>
        <v>3.0142739038062933E-2</v>
      </c>
      <c r="D69" s="4">
        <f>SUM(D70:D71)</f>
        <v>39225.300000000003</v>
      </c>
      <c r="E69" s="5">
        <f t="shared" si="1"/>
        <v>5.120478265885401E-2</v>
      </c>
      <c r="F69" s="4">
        <f>SUM(F70:F71)</f>
        <v>29548.140920000002</v>
      </c>
      <c r="G69" s="5">
        <f t="shared" si="2"/>
        <v>6.0177641914700195E-2</v>
      </c>
      <c r="H69" s="4">
        <f t="shared" si="3"/>
        <v>108.77833563640104</v>
      </c>
      <c r="I69" s="21">
        <f t="shared" si="4"/>
        <v>75.329292369975491</v>
      </c>
    </row>
    <row r="70" spans="1:9" ht="30" customHeight="1" x14ac:dyDescent="0.2">
      <c r="A70" s="7" t="s">
        <v>53</v>
      </c>
      <c r="B70" s="4">
        <v>10635.375</v>
      </c>
      <c r="C70" s="5">
        <f t="shared" ref="C70:C109" si="5">B70/$B$110</f>
        <v>2.2651177888143113E-2</v>
      </c>
      <c r="D70" s="4">
        <v>30809.200000000001</v>
      </c>
      <c r="E70" s="5">
        <f t="shared" ref="E70:E109" si="6">D70/$D$110</f>
        <v>4.0218389404113292E-2</v>
      </c>
      <c r="F70" s="4">
        <v>23743.073400000001</v>
      </c>
      <c r="G70" s="5">
        <f t="shared" ref="G70:G109" si="7">F70/$F$110</f>
        <v>4.8355061419533912E-2</v>
      </c>
      <c r="H70" s="4">
        <f t="shared" ref="H70:H109" si="8">F70/B70*100-100</f>
        <v>123.24622686083003</v>
      </c>
      <c r="I70" s="21">
        <f t="shared" ref="I70:I109" si="9">F70/D70*100</f>
        <v>77.064881269231265</v>
      </c>
    </row>
    <row r="71" spans="1:9" ht="33.75" customHeight="1" x14ac:dyDescent="0.2">
      <c r="A71" s="7" t="s">
        <v>54</v>
      </c>
      <c r="B71" s="4">
        <v>3517.5019400000001</v>
      </c>
      <c r="C71" s="5">
        <f t="shared" si="5"/>
        <v>7.4915611499198204E-3</v>
      </c>
      <c r="D71" s="4">
        <v>8416.1</v>
      </c>
      <c r="E71" s="5">
        <f t="shared" si="6"/>
        <v>1.0986393254740722E-2</v>
      </c>
      <c r="F71" s="4">
        <v>5805.0675199999996</v>
      </c>
      <c r="G71" s="5">
        <f t="shared" si="7"/>
        <v>1.1822580495166282E-2</v>
      </c>
      <c r="H71" s="4">
        <f t="shared" si="8"/>
        <v>65.033811466781998</v>
      </c>
      <c r="I71" s="21">
        <f t="shared" si="9"/>
        <v>68.975743158945349</v>
      </c>
    </row>
    <row r="72" spans="1:9" ht="30" x14ac:dyDescent="0.2">
      <c r="A72" s="17" t="s">
        <v>55</v>
      </c>
      <c r="B72" s="4">
        <f>SUM(B73:B74)</f>
        <v>9419.9060900000004</v>
      </c>
      <c r="C72" s="5">
        <f t="shared" si="5"/>
        <v>2.0062477207826959E-2</v>
      </c>
      <c r="D72" s="4">
        <f>SUM(D73:D74)</f>
        <v>6275.8878099999993</v>
      </c>
      <c r="E72" s="5">
        <f t="shared" si="6"/>
        <v>8.1925561130801097E-3</v>
      </c>
      <c r="F72" s="4">
        <f>SUM(F73:F74)</f>
        <v>4284.1390700000002</v>
      </c>
      <c r="G72" s="5">
        <f t="shared" si="7"/>
        <v>8.7250628581081215E-3</v>
      </c>
      <c r="H72" s="4">
        <f t="shared" si="8"/>
        <v>-54.520363270415579</v>
      </c>
      <c r="I72" s="21">
        <f t="shared" si="9"/>
        <v>68.263474423071315</v>
      </c>
    </row>
    <row r="73" spans="1:9" ht="30" x14ac:dyDescent="0.2">
      <c r="A73" s="7" t="s">
        <v>56</v>
      </c>
      <c r="B73" s="4">
        <v>784.47275999999999</v>
      </c>
      <c r="C73" s="5">
        <f t="shared" si="5"/>
        <v>1.6707668544985578E-3</v>
      </c>
      <c r="D73" s="4">
        <v>660.9</v>
      </c>
      <c r="E73" s="5">
        <f t="shared" si="6"/>
        <v>8.6274014116492705E-4</v>
      </c>
      <c r="F73" s="4">
        <v>478.26</v>
      </c>
      <c r="G73" s="5">
        <f t="shared" si="7"/>
        <v>9.7402266694362691E-4</v>
      </c>
      <c r="H73" s="4">
        <f t="shared" si="8"/>
        <v>-39.034211971872679</v>
      </c>
      <c r="I73" s="21">
        <f t="shared" si="9"/>
        <v>72.364956876985929</v>
      </c>
    </row>
    <row r="74" spans="1:9" ht="30" x14ac:dyDescent="0.2">
      <c r="A74" s="7" t="s">
        <v>57</v>
      </c>
      <c r="B74" s="4">
        <v>8635.4333299999998</v>
      </c>
      <c r="C74" s="5">
        <f t="shared" si="5"/>
        <v>1.8391710353328403E-2</v>
      </c>
      <c r="D74" s="4">
        <v>5614.9878099999996</v>
      </c>
      <c r="E74" s="5">
        <f t="shared" si="6"/>
        <v>7.3298159719151828E-3</v>
      </c>
      <c r="F74" s="4">
        <v>3805.87907</v>
      </c>
      <c r="G74" s="5">
        <f t="shared" si="7"/>
        <v>7.7510401911644938E-3</v>
      </c>
      <c r="H74" s="4">
        <f t="shared" si="8"/>
        <v>-55.927179047539468</v>
      </c>
      <c r="I74" s="21">
        <f t="shared" si="9"/>
        <v>67.780718298656467</v>
      </c>
    </row>
    <row r="75" spans="1:9" ht="15" x14ac:dyDescent="0.2">
      <c r="A75" s="16" t="s">
        <v>97</v>
      </c>
      <c r="B75" s="4">
        <f>SUM(B76+B100)</f>
        <v>34655.654620000001</v>
      </c>
      <c r="C75" s="5">
        <f t="shared" si="5"/>
        <v>7.3809470529028712E-2</v>
      </c>
      <c r="D75" s="4">
        <f>SUM(D76+D100)</f>
        <v>90855.789010000008</v>
      </c>
      <c r="E75" s="5">
        <f t="shared" si="6"/>
        <v>0.11860332309901382</v>
      </c>
      <c r="F75" s="4">
        <f>SUM(F76+F100)</f>
        <v>48527.398500000003</v>
      </c>
      <c r="G75" s="5">
        <f t="shared" si="7"/>
        <v>9.8830732461017368E-2</v>
      </c>
      <c r="H75" s="4">
        <f t="shared" si="8"/>
        <v>40.027360706655145</v>
      </c>
      <c r="I75" s="21">
        <f t="shared" si="9"/>
        <v>53.411454601598209</v>
      </c>
    </row>
    <row r="76" spans="1:9" ht="15" x14ac:dyDescent="0.2">
      <c r="A76" s="18" t="s">
        <v>104</v>
      </c>
      <c r="B76" s="4">
        <f>SUM(B77:B99)</f>
        <v>5600.0200800000002</v>
      </c>
      <c r="C76" s="5">
        <f t="shared" si="5"/>
        <v>1.1926899710565301E-2</v>
      </c>
      <c r="D76" s="4">
        <f>SUM(D77:D99)</f>
        <v>46104.122100000001</v>
      </c>
      <c r="E76" s="5">
        <f t="shared" si="6"/>
        <v>6.0184410362897615E-2</v>
      </c>
      <c r="F76" s="4">
        <f>SUM(F77:F99)</f>
        <v>16258.047850000003</v>
      </c>
      <c r="G76" s="5">
        <f t="shared" si="7"/>
        <v>3.3111084193020744E-2</v>
      </c>
      <c r="H76" s="4">
        <f t="shared" si="8"/>
        <v>190.32124202668933</v>
      </c>
      <c r="I76" s="21">
        <f t="shared" si="9"/>
        <v>35.263761914251916</v>
      </c>
    </row>
    <row r="77" spans="1:9" ht="75" x14ac:dyDescent="0.2">
      <c r="A77" s="7" t="s">
        <v>63</v>
      </c>
      <c r="B77" s="4">
        <v>363.15571</v>
      </c>
      <c r="C77" s="5">
        <f t="shared" si="5"/>
        <v>7.7344753601118088E-4</v>
      </c>
      <c r="D77" s="4">
        <v>500</v>
      </c>
      <c r="E77" s="5">
        <f t="shared" si="6"/>
        <v>6.5270096925777504E-4</v>
      </c>
      <c r="F77" s="4">
        <v>456.89956000000001</v>
      </c>
      <c r="G77" s="5">
        <f t="shared" si="7"/>
        <v>9.3052006849113388E-4</v>
      </c>
      <c r="H77" s="4">
        <f t="shared" si="8"/>
        <v>25.813679206641154</v>
      </c>
      <c r="I77" s="21">
        <f t="shared" si="9"/>
        <v>91.37991199999999</v>
      </c>
    </row>
    <row r="78" spans="1:9" ht="60" x14ac:dyDescent="0.2">
      <c r="A78" s="7" t="s">
        <v>64</v>
      </c>
      <c r="B78" s="4">
        <v>1092.896</v>
      </c>
      <c r="C78" s="5">
        <f t="shared" si="5"/>
        <v>2.3276454012425567E-3</v>
      </c>
      <c r="D78" s="4">
        <v>1236.9000000000001</v>
      </c>
      <c r="E78" s="5">
        <f t="shared" si="6"/>
        <v>1.6146516577498842E-3</v>
      </c>
      <c r="F78" s="4">
        <v>634.20899999999995</v>
      </c>
      <c r="G78" s="5">
        <f t="shared" si="7"/>
        <v>1.2916278626262925E-3</v>
      </c>
      <c r="H78" s="4">
        <f t="shared" si="8"/>
        <v>-41.969867215178759</v>
      </c>
      <c r="I78" s="21">
        <f t="shared" si="9"/>
        <v>51.274072277467852</v>
      </c>
    </row>
    <row r="79" spans="1:9" ht="60" x14ac:dyDescent="0.2">
      <c r="A79" s="7" t="s">
        <v>65</v>
      </c>
      <c r="B79" s="4">
        <v>367.17552999999998</v>
      </c>
      <c r="C79" s="5">
        <f t="shared" si="5"/>
        <v>7.8200893209719711E-4</v>
      </c>
      <c r="D79" s="4">
        <v>513.29999999999995</v>
      </c>
      <c r="E79" s="5">
        <f t="shared" si="6"/>
        <v>6.700628150400318E-4</v>
      </c>
      <c r="F79" s="4">
        <v>411.03680000000003</v>
      </c>
      <c r="G79" s="5">
        <f t="shared" si="7"/>
        <v>8.3711612961145454E-4</v>
      </c>
      <c r="H79" s="4">
        <f t="shared" si="8"/>
        <v>11.945586352118838</v>
      </c>
      <c r="I79" s="21">
        <f t="shared" si="9"/>
        <v>80.077303721020854</v>
      </c>
    </row>
    <row r="80" spans="1:9" ht="45" x14ac:dyDescent="0.2">
      <c r="A80" s="7" t="s">
        <v>66</v>
      </c>
      <c r="B80" s="4">
        <v>23.10782</v>
      </c>
      <c r="C80" s="5">
        <f t="shared" si="5"/>
        <v>4.9214939898893192E-5</v>
      </c>
      <c r="D80" s="4">
        <v>51.3</v>
      </c>
      <c r="E80" s="5">
        <f t="shared" si="6"/>
        <v>6.6967119445847715E-5</v>
      </c>
      <c r="F80" s="4">
        <v>27.73488</v>
      </c>
      <c r="G80" s="5">
        <f t="shared" si="7"/>
        <v>5.6484760977212102E-5</v>
      </c>
      <c r="H80" s="4">
        <f t="shared" si="8"/>
        <v>20.023784156186082</v>
      </c>
      <c r="I80" s="21">
        <f t="shared" si="9"/>
        <v>54.064093567251469</v>
      </c>
    </row>
    <row r="81" spans="1:9" ht="50.25" customHeight="1" x14ac:dyDescent="0.2">
      <c r="A81" s="7" t="s">
        <v>67</v>
      </c>
      <c r="B81" s="4">
        <v>917.84830999999997</v>
      </c>
      <c r="C81" s="5">
        <f t="shared" si="5"/>
        <v>1.954829551768652E-3</v>
      </c>
      <c r="D81" s="4">
        <v>1412</v>
      </c>
      <c r="E81" s="5">
        <f t="shared" si="6"/>
        <v>1.8432275371839568E-3</v>
      </c>
      <c r="F81" s="4">
        <v>1073.52054</v>
      </c>
      <c r="G81" s="5">
        <f t="shared" si="7"/>
        <v>2.1863282302295038E-3</v>
      </c>
      <c r="H81" s="4">
        <f t="shared" si="8"/>
        <v>16.960561816581659</v>
      </c>
      <c r="I81" s="21">
        <f t="shared" si="9"/>
        <v>76.028366855524069</v>
      </c>
    </row>
    <row r="82" spans="1:9" ht="50.25" customHeight="1" x14ac:dyDescent="0.2">
      <c r="A82" s="7" t="s">
        <v>92</v>
      </c>
      <c r="B82" s="4">
        <v>0</v>
      </c>
      <c r="C82" s="5">
        <f t="shared" si="5"/>
        <v>0</v>
      </c>
      <c r="D82" s="4">
        <v>4086.6610000000001</v>
      </c>
      <c r="E82" s="5">
        <f t="shared" si="6"/>
        <v>5.3347351914558964E-3</v>
      </c>
      <c r="F82" s="4">
        <v>485.46857</v>
      </c>
      <c r="G82" s="5">
        <f t="shared" si="7"/>
        <v>9.8870361575023797E-4</v>
      </c>
      <c r="H82" s="4" t="s">
        <v>100</v>
      </c>
      <c r="I82" s="21">
        <f t="shared" si="9"/>
        <v>11.879345264997513</v>
      </c>
    </row>
    <row r="83" spans="1:9" ht="50.25" customHeight="1" x14ac:dyDescent="0.2">
      <c r="A83" s="7" t="s">
        <v>93</v>
      </c>
      <c r="B83" s="4">
        <v>0</v>
      </c>
      <c r="C83" s="5">
        <f t="shared" si="5"/>
        <v>0</v>
      </c>
      <c r="D83" s="4">
        <v>900</v>
      </c>
      <c r="E83" s="5">
        <f t="shared" si="6"/>
        <v>1.1748617446639951E-3</v>
      </c>
      <c r="F83" s="4">
        <v>0</v>
      </c>
      <c r="G83" s="5">
        <f t="shared" si="7"/>
        <v>0</v>
      </c>
      <c r="H83" s="4" t="s">
        <v>100</v>
      </c>
      <c r="I83" s="21">
        <f t="shared" si="9"/>
        <v>0</v>
      </c>
    </row>
    <row r="84" spans="1:9" ht="50.25" customHeight="1" x14ac:dyDescent="0.2">
      <c r="A84" s="7" t="s">
        <v>109</v>
      </c>
      <c r="B84" s="4">
        <v>0</v>
      </c>
      <c r="C84" s="5">
        <f t="shared" si="5"/>
        <v>0</v>
      </c>
      <c r="D84" s="4">
        <v>5337.1821</v>
      </c>
      <c r="E84" s="5">
        <f t="shared" si="6"/>
        <v>6.9671678595504948E-3</v>
      </c>
      <c r="F84" s="4">
        <v>763.01139999999998</v>
      </c>
      <c r="G84" s="5">
        <f t="shared" si="7"/>
        <v>1.5539463863513371E-3</v>
      </c>
      <c r="H84" s="4" t="s">
        <v>100</v>
      </c>
      <c r="I84" s="21">
        <f t="shared" si="9"/>
        <v>14.296147024850436</v>
      </c>
    </row>
    <row r="85" spans="1:9" ht="50.25" customHeight="1" x14ac:dyDescent="0.2">
      <c r="A85" s="7" t="s">
        <v>102</v>
      </c>
      <c r="B85" s="4">
        <v>0</v>
      </c>
      <c r="C85" s="5">
        <f t="shared" si="5"/>
        <v>0</v>
      </c>
      <c r="D85" s="4">
        <v>20000</v>
      </c>
      <c r="E85" s="5">
        <f t="shared" si="6"/>
        <v>2.6108038770311003E-2</v>
      </c>
      <c r="F85" s="4">
        <v>9788.9256000000005</v>
      </c>
      <c r="G85" s="5">
        <f t="shared" si="7"/>
        <v>1.9936092124419238E-2</v>
      </c>
      <c r="H85" s="4" t="s">
        <v>100</v>
      </c>
      <c r="I85" s="21">
        <f t="shared" si="9"/>
        <v>48.944628000000002</v>
      </c>
    </row>
    <row r="86" spans="1:9" ht="63.75" customHeight="1" x14ac:dyDescent="0.2">
      <c r="A86" s="19" t="s">
        <v>94</v>
      </c>
      <c r="B86" s="4">
        <v>0</v>
      </c>
      <c r="C86" s="5">
        <f t="shared" si="5"/>
        <v>0</v>
      </c>
      <c r="D86" s="4">
        <v>32.4</v>
      </c>
      <c r="E86" s="5">
        <f t="shared" si="6"/>
        <v>4.2295022807903821E-5</v>
      </c>
      <c r="F86" s="4">
        <v>21.6</v>
      </c>
      <c r="G86" s="5">
        <f t="shared" si="7"/>
        <v>4.3990485522482215E-5</v>
      </c>
      <c r="H86" s="4" t="s">
        <v>100</v>
      </c>
      <c r="I86" s="21">
        <f t="shared" si="9"/>
        <v>66.666666666666671</v>
      </c>
    </row>
    <row r="87" spans="1:9" ht="95.25" customHeight="1" x14ac:dyDescent="0.2">
      <c r="A87" s="19" t="s">
        <v>110</v>
      </c>
      <c r="B87" s="4">
        <v>0</v>
      </c>
      <c r="C87" s="5">
        <f t="shared" si="5"/>
        <v>0</v>
      </c>
      <c r="D87" s="4">
        <v>2614.3789999999999</v>
      </c>
      <c r="E87" s="5">
        <f t="shared" si="6"/>
        <v>3.4128154146143455E-3</v>
      </c>
      <c r="F87" s="4">
        <v>2005.63</v>
      </c>
      <c r="G87" s="5">
        <f t="shared" si="7"/>
        <v>4.0846591425211113E-3</v>
      </c>
      <c r="H87" s="4" t="s">
        <v>100</v>
      </c>
      <c r="I87" s="21">
        <f t="shared" si="9"/>
        <v>76.715349993248878</v>
      </c>
    </row>
    <row r="88" spans="1:9" ht="30" x14ac:dyDescent="0.2">
      <c r="A88" s="7" t="s">
        <v>68</v>
      </c>
      <c r="B88" s="4">
        <v>180.61071000000001</v>
      </c>
      <c r="C88" s="5">
        <f t="shared" si="5"/>
        <v>3.8466394656641904E-4</v>
      </c>
      <c r="D88" s="4">
        <v>610.79999999999995</v>
      </c>
      <c r="E88" s="5">
        <f t="shared" si="6"/>
        <v>7.97339504045298E-4</v>
      </c>
      <c r="F88" s="4">
        <v>296.91876999999999</v>
      </c>
      <c r="G88" s="5">
        <f t="shared" si="7"/>
        <v>6.0470374319621415E-4</v>
      </c>
      <c r="H88" s="4">
        <f t="shared" si="8"/>
        <v>64.397100260554851</v>
      </c>
      <c r="I88" s="21">
        <f t="shared" si="9"/>
        <v>48.611455468238383</v>
      </c>
    </row>
    <row r="89" spans="1:9" ht="60" x14ac:dyDescent="0.2">
      <c r="A89" s="7" t="s">
        <v>69</v>
      </c>
      <c r="B89" s="4">
        <v>0.96</v>
      </c>
      <c r="C89" s="5">
        <f t="shared" si="5"/>
        <v>2.0446040475881092E-6</v>
      </c>
      <c r="D89" s="4">
        <v>11.6</v>
      </c>
      <c r="E89" s="5">
        <f t="shared" si="6"/>
        <v>1.5142662486780381E-5</v>
      </c>
      <c r="F89" s="4">
        <v>11.6</v>
      </c>
      <c r="G89" s="5">
        <f t="shared" si="7"/>
        <v>2.362452000281452E-5</v>
      </c>
      <c r="H89" s="4">
        <f t="shared" si="8"/>
        <v>1108.3333333333335</v>
      </c>
      <c r="I89" s="21">
        <f t="shared" si="9"/>
        <v>100</v>
      </c>
    </row>
    <row r="90" spans="1:9" ht="18" customHeight="1" x14ac:dyDescent="0.2">
      <c r="A90" s="7" t="s">
        <v>70</v>
      </c>
      <c r="B90" s="4">
        <v>0</v>
      </c>
      <c r="C90" s="5">
        <f t="shared" si="5"/>
        <v>0</v>
      </c>
      <c r="D90" s="4">
        <v>0</v>
      </c>
      <c r="E90" s="5">
        <f t="shared" si="6"/>
        <v>0</v>
      </c>
      <c r="F90" s="4">
        <v>0</v>
      </c>
      <c r="G90" s="5">
        <f t="shared" si="7"/>
        <v>0</v>
      </c>
      <c r="H90" s="4" t="s">
        <v>100</v>
      </c>
      <c r="I90" s="4" t="s">
        <v>100</v>
      </c>
    </row>
    <row r="91" spans="1:9" ht="48.75" customHeight="1" x14ac:dyDescent="0.2">
      <c r="A91" s="7" t="s">
        <v>103</v>
      </c>
      <c r="B91" s="4">
        <v>0</v>
      </c>
      <c r="C91" s="5">
        <f t="shared" si="5"/>
        <v>0</v>
      </c>
      <c r="D91" s="4">
        <v>0</v>
      </c>
      <c r="E91" s="5">
        <f t="shared" si="6"/>
        <v>0</v>
      </c>
      <c r="F91" s="4">
        <v>0</v>
      </c>
      <c r="G91" s="5">
        <f t="shared" si="7"/>
        <v>0</v>
      </c>
      <c r="H91" s="4" t="s">
        <v>100</v>
      </c>
      <c r="I91" s="21" t="s">
        <v>100</v>
      </c>
    </row>
    <row r="92" spans="1:9" ht="15" x14ac:dyDescent="0.2">
      <c r="A92" s="7" t="s">
        <v>71</v>
      </c>
      <c r="B92" s="4">
        <v>37.914999999999999</v>
      </c>
      <c r="C92" s="5">
        <f t="shared" si="5"/>
        <v>8.0751210900315793E-5</v>
      </c>
      <c r="D92" s="4">
        <v>150</v>
      </c>
      <c r="E92" s="5">
        <f t="shared" si="6"/>
        <v>1.9581029077733253E-4</v>
      </c>
      <c r="F92" s="4">
        <v>84.431730000000002</v>
      </c>
      <c r="G92" s="5">
        <f t="shared" si="7"/>
        <v>1.719533701945892E-4</v>
      </c>
      <c r="H92" s="4">
        <f t="shared" si="8"/>
        <v>122.68687854411183</v>
      </c>
      <c r="I92" s="21">
        <f t="shared" si="9"/>
        <v>56.287819999999996</v>
      </c>
    </row>
    <row r="93" spans="1:9" ht="30" x14ac:dyDescent="0.2">
      <c r="A93" s="7" t="s">
        <v>72</v>
      </c>
      <c r="B93" s="4">
        <v>0</v>
      </c>
      <c r="C93" s="5">
        <f t="shared" si="5"/>
        <v>0</v>
      </c>
      <c r="D93" s="4">
        <v>100</v>
      </c>
      <c r="E93" s="5">
        <f t="shared" si="6"/>
        <v>1.3054019385155501E-4</v>
      </c>
      <c r="F93" s="4">
        <v>0</v>
      </c>
      <c r="G93" s="5">
        <f t="shared" si="7"/>
        <v>0</v>
      </c>
      <c r="H93" s="4" t="s">
        <v>100</v>
      </c>
      <c r="I93" s="21">
        <f t="shared" si="9"/>
        <v>0</v>
      </c>
    </row>
    <row r="94" spans="1:9" ht="45" x14ac:dyDescent="0.2">
      <c r="A94" s="7" t="s">
        <v>73</v>
      </c>
      <c r="B94" s="4">
        <v>0</v>
      </c>
      <c r="C94" s="5">
        <f t="shared" si="5"/>
        <v>0</v>
      </c>
      <c r="D94" s="4">
        <v>0</v>
      </c>
      <c r="E94" s="5">
        <f t="shared" si="6"/>
        <v>0</v>
      </c>
      <c r="F94" s="4">
        <v>0</v>
      </c>
      <c r="G94" s="5">
        <f t="shared" si="7"/>
        <v>0</v>
      </c>
      <c r="H94" s="4" t="s">
        <v>116</v>
      </c>
      <c r="I94" s="21" t="e">
        <f t="shared" si="9"/>
        <v>#DIV/0!</v>
      </c>
    </row>
    <row r="95" spans="1:9" ht="30" x14ac:dyDescent="0.2">
      <c r="A95" s="7" t="s">
        <v>74</v>
      </c>
      <c r="B95" s="4">
        <v>68</v>
      </c>
      <c r="C95" s="5">
        <f t="shared" si="5"/>
        <v>1.4482612003749109E-4</v>
      </c>
      <c r="D95" s="4">
        <v>567.6</v>
      </c>
      <c r="E95" s="5">
        <f t="shared" si="6"/>
        <v>7.4094614030142632E-4</v>
      </c>
      <c r="F95" s="4">
        <v>197.06100000000001</v>
      </c>
      <c r="G95" s="5">
        <f t="shared" si="7"/>
        <v>4.0133375312712346E-4</v>
      </c>
      <c r="H95" s="4">
        <f t="shared" si="8"/>
        <v>189.79558823529413</v>
      </c>
      <c r="I95" s="21">
        <f t="shared" si="9"/>
        <v>34.718287526427062</v>
      </c>
    </row>
    <row r="96" spans="1:9" ht="30" x14ac:dyDescent="0.2">
      <c r="A96" s="7" t="s">
        <v>84</v>
      </c>
      <c r="B96" s="4">
        <v>0</v>
      </c>
      <c r="C96" s="5">
        <f t="shared" si="5"/>
        <v>0</v>
      </c>
      <c r="D96" s="4">
        <v>0</v>
      </c>
      <c r="E96" s="5">
        <f t="shared" si="6"/>
        <v>0</v>
      </c>
      <c r="F96" s="4">
        <v>0</v>
      </c>
      <c r="G96" s="5">
        <f t="shared" si="7"/>
        <v>0</v>
      </c>
      <c r="H96" s="4" t="s">
        <v>100</v>
      </c>
      <c r="I96" s="21" t="s">
        <v>100</v>
      </c>
    </row>
    <row r="97" spans="1:9" ht="30" x14ac:dyDescent="0.2">
      <c r="A97" s="7" t="s">
        <v>75</v>
      </c>
      <c r="B97" s="4">
        <v>0</v>
      </c>
      <c r="C97" s="5">
        <f t="shared" si="5"/>
        <v>0</v>
      </c>
      <c r="D97" s="4" t="s">
        <v>95</v>
      </c>
      <c r="E97" s="5" t="e">
        <f t="shared" si="6"/>
        <v>#VALUE!</v>
      </c>
      <c r="F97" s="4">
        <v>0</v>
      </c>
      <c r="G97" s="5">
        <f t="shared" si="7"/>
        <v>0</v>
      </c>
      <c r="H97" s="4" t="s">
        <v>100</v>
      </c>
      <c r="I97" s="21" t="s">
        <v>100</v>
      </c>
    </row>
    <row r="98" spans="1:9" ht="45" x14ac:dyDescent="0.2">
      <c r="A98" s="7" t="s">
        <v>76</v>
      </c>
      <c r="B98" s="4">
        <v>2548.3510000000001</v>
      </c>
      <c r="C98" s="5">
        <f t="shared" si="5"/>
        <v>5.4274674679950065E-3</v>
      </c>
      <c r="D98" s="4">
        <v>7980</v>
      </c>
      <c r="E98" s="5">
        <f t="shared" si="6"/>
        <v>1.041710746935409E-2</v>
      </c>
      <c r="F98" s="4">
        <v>0</v>
      </c>
      <c r="G98" s="5">
        <f t="shared" si="7"/>
        <v>0</v>
      </c>
      <c r="H98" s="4">
        <f t="shared" si="8"/>
        <v>-100</v>
      </c>
      <c r="I98" s="21">
        <f t="shared" si="9"/>
        <v>0</v>
      </c>
    </row>
    <row r="99" spans="1:9" ht="45" x14ac:dyDescent="0.2">
      <c r="A99" s="7" t="s">
        <v>77</v>
      </c>
      <c r="B99" s="4">
        <v>0</v>
      </c>
      <c r="C99" s="5">
        <f t="shared" si="5"/>
        <v>0</v>
      </c>
      <c r="D99" s="4" t="s">
        <v>95</v>
      </c>
      <c r="E99" s="5" t="e">
        <f t="shared" si="6"/>
        <v>#VALUE!</v>
      </c>
      <c r="F99" s="4">
        <v>0</v>
      </c>
      <c r="G99" s="5">
        <f t="shared" si="7"/>
        <v>0</v>
      </c>
      <c r="H99" s="4" t="s">
        <v>100</v>
      </c>
      <c r="I99" s="21" t="s">
        <v>100</v>
      </c>
    </row>
    <row r="100" spans="1:9" ht="30" x14ac:dyDescent="0.2">
      <c r="A100" s="17" t="s">
        <v>115</v>
      </c>
      <c r="B100" s="4">
        <f>SUM(B101:B106)</f>
        <v>29055.634540000003</v>
      </c>
      <c r="C100" s="5">
        <f t="shared" si="5"/>
        <v>6.188257081846342E-2</v>
      </c>
      <c r="D100" s="4">
        <f>SUM(D101:D106)</f>
        <v>44751.66691</v>
      </c>
      <c r="E100" s="5">
        <f t="shared" si="6"/>
        <v>5.8418912736116199E-2</v>
      </c>
      <c r="F100" s="4">
        <f>SUM(F101:F106)</f>
        <v>32269.35065</v>
      </c>
      <c r="G100" s="5">
        <f t="shared" si="7"/>
        <v>6.5719648267996617E-2</v>
      </c>
      <c r="H100" s="4">
        <f t="shared" si="8"/>
        <v>11.060560751394959</v>
      </c>
      <c r="I100" s="21">
        <f t="shared" si="9"/>
        <v>72.107594818527843</v>
      </c>
    </row>
    <row r="101" spans="1:9" ht="30" x14ac:dyDescent="0.2">
      <c r="A101" s="7" t="s">
        <v>78</v>
      </c>
      <c r="B101" s="4">
        <v>1658.2368799999999</v>
      </c>
      <c r="C101" s="5">
        <f t="shared" si="5"/>
        <v>3.5317060799040395E-3</v>
      </c>
      <c r="D101" s="4">
        <v>2950</v>
      </c>
      <c r="E101" s="5">
        <f t="shared" si="6"/>
        <v>3.8509357186208731E-3</v>
      </c>
      <c r="F101" s="4">
        <v>2301.4384799999998</v>
      </c>
      <c r="G101" s="5">
        <f t="shared" si="7"/>
        <v>4.6871016729316418E-3</v>
      </c>
      <c r="H101" s="4">
        <f t="shared" si="8"/>
        <v>38.788282166297023</v>
      </c>
      <c r="I101" s="21">
        <f t="shared" si="9"/>
        <v>78.014863728813552</v>
      </c>
    </row>
    <row r="102" spans="1:9" ht="15" x14ac:dyDescent="0.2">
      <c r="A102" s="7" t="s">
        <v>79</v>
      </c>
      <c r="B102" s="4">
        <v>1475.7758200000001</v>
      </c>
      <c r="C102" s="5">
        <f t="shared" si="5"/>
        <v>3.1431012655256888E-3</v>
      </c>
      <c r="D102" s="4">
        <v>1798</v>
      </c>
      <c r="E102" s="5">
        <f t="shared" si="6"/>
        <v>2.3471126854509592E-3</v>
      </c>
      <c r="F102" s="4">
        <v>1685.56512</v>
      </c>
      <c r="G102" s="5">
        <f t="shared" si="7"/>
        <v>3.432816111507453E-3</v>
      </c>
      <c r="H102" s="4">
        <f t="shared" si="8"/>
        <v>14.215526312119692</v>
      </c>
      <c r="I102" s="21">
        <f t="shared" si="9"/>
        <v>93.746669632925475</v>
      </c>
    </row>
    <row r="103" spans="1:9" ht="30" customHeight="1" x14ac:dyDescent="0.2">
      <c r="A103" s="7" t="s">
        <v>80</v>
      </c>
      <c r="B103" s="4">
        <v>21683.889620000002</v>
      </c>
      <c r="C103" s="5">
        <f t="shared" si="5"/>
        <v>4.6182258838026867E-2</v>
      </c>
      <c r="D103" s="4">
        <v>33837.25</v>
      </c>
      <c r="E103" s="5">
        <f t="shared" si="6"/>
        <v>4.4171211744035301E-2</v>
      </c>
      <c r="F103" s="4">
        <v>23870.234939999998</v>
      </c>
      <c r="G103" s="5">
        <f t="shared" si="7"/>
        <v>4.8614038173440691E-2</v>
      </c>
      <c r="H103" s="4">
        <f t="shared" si="8"/>
        <v>10.082809672594138</v>
      </c>
      <c r="I103" s="21">
        <f t="shared" si="9"/>
        <v>70.54425208904388</v>
      </c>
    </row>
    <row r="104" spans="1:9" ht="78" customHeight="1" x14ac:dyDescent="0.2">
      <c r="A104" s="7" t="s">
        <v>111</v>
      </c>
      <c r="B104" s="4">
        <v>847.94958999999994</v>
      </c>
      <c r="C104" s="5">
        <f t="shared" si="5"/>
        <v>1.8059595456923726E-3</v>
      </c>
      <c r="D104" s="4">
        <v>555.11690999999996</v>
      </c>
      <c r="E104" s="5">
        <f t="shared" si="6"/>
        <v>7.2465069041676214E-4</v>
      </c>
      <c r="F104" s="4">
        <v>555.11690999999996</v>
      </c>
      <c r="G104" s="5">
        <f t="shared" si="7"/>
        <v>1.1305491848444473E-3</v>
      </c>
      <c r="H104" s="4">
        <f t="shared" si="8"/>
        <v>-34.53420857246951</v>
      </c>
      <c r="I104" s="21">
        <f t="shared" si="9"/>
        <v>100</v>
      </c>
    </row>
    <row r="105" spans="1:9" ht="62.25" customHeight="1" x14ac:dyDescent="0.2">
      <c r="A105" s="7" t="s">
        <v>96</v>
      </c>
      <c r="B105" s="4">
        <v>0</v>
      </c>
      <c r="C105" s="5">
        <f t="shared" si="5"/>
        <v>0</v>
      </c>
      <c r="D105" s="4">
        <v>0</v>
      </c>
      <c r="E105" s="5">
        <f t="shared" si="6"/>
        <v>0</v>
      </c>
      <c r="F105" s="4">
        <v>0</v>
      </c>
      <c r="G105" s="5">
        <f t="shared" si="7"/>
        <v>0</v>
      </c>
      <c r="H105" s="4" t="s">
        <v>100</v>
      </c>
      <c r="I105" s="21" t="s">
        <v>100</v>
      </c>
    </row>
    <row r="106" spans="1:9" ht="30" x14ac:dyDescent="0.2">
      <c r="A106" s="7" t="s">
        <v>81</v>
      </c>
      <c r="B106" s="4">
        <v>3389.7826300000002</v>
      </c>
      <c r="C106" s="5">
        <f t="shared" si="5"/>
        <v>7.2195450893144447E-3</v>
      </c>
      <c r="D106" s="4">
        <v>5611.3</v>
      </c>
      <c r="E106" s="5">
        <f t="shared" si="6"/>
        <v>7.3250018975923072E-3</v>
      </c>
      <c r="F106" s="4">
        <v>3856.9951999999998</v>
      </c>
      <c r="G106" s="5">
        <f t="shared" si="7"/>
        <v>7.8551431252723777E-3</v>
      </c>
      <c r="H106" s="4">
        <f t="shared" si="8"/>
        <v>13.782965487671973</v>
      </c>
      <c r="I106" s="21">
        <f t="shared" si="9"/>
        <v>68.736214424464919</v>
      </c>
    </row>
    <row r="107" spans="1:9" ht="28.5" x14ac:dyDescent="0.2">
      <c r="A107" s="16" t="s">
        <v>98</v>
      </c>
      <c r="B107" s="4">
        <f>SUM(B108)</f>
        <v>57513.003369999999</v>
      </c>
      <c r="C107" s="5">
        <f t="shared" si="5"/>
        <v>0.12249095779088602</v>
      </c>
      <c r="D107" s="4">
        <f>SUM(D108)</f>
        <v>23891.4</v>
      </c>
      <c r="E107" s="5">
        <f t="shared" si="6"/>
        <v>3.1187879873850417E-2</v>
      </c>
      <c r="F107" s="4">
        <f>SUM(F108)</f>
        <v>4092.152</v>
      </c>
      <c r="G107" s="5">
        <f t="shared" si="7"/>
        <v>8.3340626533239173E-3</v>
      </c>
      <c r="H107" s="4">
        <f t="shared" si="8"/>
        <v>-92.884822978772561</v>
      </c>
      <c r="I107" s="21">
        <f t="shared" si="9"/>
        <v>17.128138158500548</v>
      </c>
    </row>
    <row r="108" spans="1:9" ht="30" x14ac:dyDescent="0.2">
      <c r="A108" s="17" t="s">
        <v>99</v>
      </c>
      <c r="B108" s="4">
        <f>SUM(B109)</f>
        <v>57513.003369999999</v>
      </c>
      <c r="C108" s="5">
        <f t="shared" si="5"/>
        <v>0.12249095779088602</v>
      </c>
      <c r="D108" s="4">
        <f>SUM(D109)</f>
        <v>23891.4</v>
      </c>
      <c r="E108" s="5">
        <f t="shared" si="6"/>
        <v>3.1187879873850417E-2</v>
      </c>
      <c r="F108" s="4">
        <f>SUM(F109)</f>
        <v>4092.152</v>
      </c>
      <c r="G108" s="5">
        <f t="shared" si="7"/>
        <v>8.3340626533239173E-3</v>
      </c>
      <c r="H108" s="4">
        <f t="shared" si="8"/>
        <v>-92.884822978772561</v>
      </c>
      <c r="I108" s="21">
        <f t="shared" si="9"/>
        <v>17.128138158500548</v>
      </c>
    </row>
    <row r="109" spans="1:9" ht="77.25" customHeight="1" x14ac:dyDescent="0.2">
      <c r="A109" s="7" t="s">
        <v>62</v>
      </c>
      <c r="B109" s="4">
        <v>57513.003369999999</v>
      </c>
      <c r="C109" s="5">
        <f t="shared" si="5"/>
        <v>0.12249095779088602</v>
      </c>
      <c r="D109" s="4">
        <v>23891.4</v>
      </c>
      <c r="E109" s="5">
        <f t="shared" si="6"/>
        <v>3.1187879873850417E-2</v>
      </c>
      <c r="F109" s="4">
        <v>4092.152</v>
      </c>
      <c r="G109" s="5">
        <f t="shared" si="7"/>
        <v>8.3340626533239173E-3</v>
      </c>
      <c r="H109" s="4">
        <f t="shared" si="8"/>
        <v>-92.884822978772561</v>
      </c>
      <c r="I109" s="21">
        <f t="shared" si="9"/>
        <v>17.128138158500548</v>
      </c>
    </row>
    <row r="110" spans="1:9" ht="15" x14ac:dyDescent="0.2">
      <c r="A110" s="18" t="s">
        <v>82</v>
      </c>
      <c r="B110" s="22">
        <f t="shared" ref="B110:C110" si="10">SUM(B5+B22+B38+B40+B51+B58+B61+B63+B68+B75+B107)</f>
        <v>469528.56282000005</v>
      </c>
      <c r="C110" s="22" t="s">
        <v>100</v>
      </c>
      <c r="D110" s="22">
        <f>SUM(D5+D22+D38+D40+D51+D58+D61+D63+D68+D75+D107)</f>
        <v>766047.58311999997</v>
      </c>
      <c r="E110" s="22" t="s">
        <v>100</v>
      </c>
      <c r="F110" s="22">
        <f t="shared" ref="F110" si="11">SUM(F5+F22+F38+F40+F51+F58+F61+F63+F68+F75+F107)</f>
        <v>491015.26712999999</v>
      </c>
      <c r="G110" s="23" t="s">
        <v>85</v>
      </c>
      <c r="H110" s="4" t="s">
        <v>100</v>
      </c>
      <c r="I110" s="24" t="s">
        <v>100</v>
      </c>
    </row>
    <row r="111" spans="1:9" x14ac:dyDescent="0.2">
      <c r="I111" s="6" t="s">
        <v>100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Козлова</dc:creator>
  <cp:lastModifiedBy>User12</cp:lastModifiedBy>
  <dcterms:created xsi:type="dcterms:W3CDTF">2021-07-16T11:47:31Z</dcterms:created>
  <dcterms:modified xsi:type="dcterms:W3CDTF">2023-03-02T11:42:44Z</dcterms:modified>
</cp:coreProperties>
</file>