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НА 01.01.2024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H115" i="3" l="1"/>
  <c r="H116" i="3"/>
  <c r="H117" i="3"/>
  <c r="I110" i="3"/>
  <c r="I111" i="3"/>
  <c r="I112" i="3"/>
  <c r="H110" i="3"/>
  <c r="H111" i="3"/>
  <c r="I119" i="3"/>
  <c r="H118" i="3"/>
  <c r="I118" i="3"/>
  <c r="H96" i="3"/>
  <c r="I95" i="3"/>
  <c r="F69" i="3"/>
  <c r="H63" i="3"/>
  <c r="B86" i="3" l="1"/>
  <c r="B61" i="3"/>
  <c r="H126" i="3" l="1"/>
  <c r="H129" i="3"/>
  <c r="H114" i="3"/>
  <c r="H121" i="3"/>
  <c r="H92" i="3"/>
  <c r="H93" i="3"/>
  <c r="H94" i="3"/>
  <c r="H98" i="3"/>
  <c r="I129" i="3" l="1"/>
  <c r="I128" i="3"/>
  <c r="I127" i="3"/>
  <c r="F86" i="3"/>
  <c r="D86" i="3"/>
  <c r="I117" i="3"/>
  <c r="I107" i="3"/>
  <c r="H106" i="3"/>
  <c r="I45" i="3" l="1"/>
  <c r="I47" i="3"/>
  <c r="H45" i="3"/>
  <c r="B46" i="3"/>
  <c r="F46" i="3"/>
  <c r="D46" i="3"/>
  <c r="I46" i="3" l="1"/>
  <c r="I31" i="3"/>
  <c r="H12" i="3"/>
  <c r="I98" i="3" l="1"/>
  <c r="B9" i="3" l="1"/>
  <c r="I7" i="3" l="1"/>
  <c r="I8" i="3"/>
  <c r="I10" i="3"/>
  <c r="I11" i="3"/>
  <c r="I13" i="3"/>
  <c r="I15" i="3"/>
  <c r="I16" i="3"/>
  <c r="I19" i="3"/>
  <c r="I20" i="3"/>
  <c r="I21" i="3"/>
  <c r="I24" i="3"/>
  <c r="I25" i="3"/>
  <c r="I26" i="3"/>
  <c r="I27" i="3"/>
  <c r="I30" i="3"/>
  <c r="I32" i="3"/>
  <c r="I33" i="3"/>
  <c r="I34" i="3"/>
  <c r="I36" i="3"/>
  <c r="I37" i="3"/>
  <c r="I38" i="3"/>
  <c r="I40" i="3"/>
  <c r="I43" i="3"/>
  <c r="I44" i="3"/>
  <c r="I49" i="3"/>
  <c r="I51" i="3"/>
  <c r="I52" i="3"/>
  <c r="I53" i="3"/>
  <c r="I55" i="3"/>
  <c r="I58" i="3"/>
  <c r="I62" i="3"/>
  <c r="I65" i="3"/>
  <c r="I67" i="3"/>
  <c r="I68" i="3"/>
  <c r="I70" i="3"/>
  <c r="I71" i="3"/>
  <c r="I74" i="3"/>
  <c r="I75" i="3"/>
  <c r="I76" i="3"/>
  <c r="I80" i="3"/>
  <c r="I81" i="3"/>
  <c r="I83" i="3"/>
  <c r="I84" i="3"/>
  <c r="I87" i="3"/>
  <c r="I88" i="3"/>
  <c r="I89" i="3"/>
  <c r="I90" i="3"/>
  <c r="I91" i="3"/>
  <c r="I92" i="3"/>
  <c r="I93" i="3"/>
  <c r="I94" i="3"/>
  <c r="I97" i="3"/>
  <c r="I99" i="3"/>
  <c r="I100" i="3"/>
  <c r="I102" i="3"/>
  <c r="I103" i="3"/>
  <c r="I104" i="3"/>
  <c r="I105" i="3"/>
  <c r="I108" i="3"/>
  <c r="I109" i="3"/>
  <c r="I113" i="3"/>
  <c r="I114" i="3"/>
  <c r="I115" i="3"/>
  <c r="I116" i="3"/>
  <c r="I123" i="3"/>
  <c r="I124" i="3"/>
  <c r="I125" i="3"/>
  <c r="I126" i="3"/>
  <c r="I130" i="3"/>
  <c r="I133" i="3"/>
  <c r="I136" i="3"/>
  <c r="I139" i="3"/>
  <c r="I142" i="3"/>
  <c r="I145" i="3"/>
  <c r="I148" i="3"/>
  <c r="I151" i="3"/>
  <c r="I152" i="3"/>
  <c r="I155" i="3"/>
  <c r="I156" i="3"/>
  <c r="I159" i="3"/>
  <c r="I162" i="3"/>
  <c r="I165" i="3"/>
  <c r="I168" i="3"/>
  <c r="I169" i="3"/>
  <c r="I172" i="3"/>
  <c r="H7" i="3"/>
  <c r="H8" i="3"/>
  <c r="H10" i="3"/>
  <c r="H11" i="3"/>
  <c r="H15" i="3"/>
  <c r="H16" i="3"/>
  <c r="H17" i="3"/>
  <c r="H19" i="3"/>
  <c r="H20" i="3"/>
  <c r="H21" i="3"/>
  <c r="H24" i="3"/>
  <c r="H25" i="3"/>
  <c r="H26" i="3"/>
  <c r="H27" i="3"/>
  <c r="H28" i="3"/>
  <c r="H30" i="3"/>
  <c r="H33" i="3"/>
  <c r="H34" i="3"/>
  <c r="H36" i="3"/>
  <c r="H37" i="3"/>
  <c r="H38" i="3"/>
  <c r="H40" i="3"/>
  <c r="H43" i="3"/>
  <c r="H44" i="3"/>
  <c r="H51" i="3"/>
  <c r="H52" i="3"/>
  <c r="H53" i="3"/>
  <c r="H55" i="3"/>
  <c r="H58" i="3"/>
  <c r="H60" i="3"/>
  <c r="H62" i="3"/>
  <c r="H65" i="3"/>
  <c r="H68" i="3"/>
  <c r="H70" i="3"/>
  <c r="H71" i="3"/>
  <c r="H74" i="3"/>
  <c r="H75" i="3"/>
  <c r="H76" i="3"/>
  <c r="H77" i="3"/>
  <c r="H80" i="3"/>
  <c r="H81" i="3"/>
  <c r="H83" i="3"/>
  <c r="H84" i="3"/>
  <c r="H87" i="3"/>
  <c r="H89" i="3"/>
  <c r="H90" i="3"/>
  <c r="H91" i="3"/>
  <c r="H99" i="3"/>
  <c r="H100" i="3"/>
  <c r="H102" i="3"/>
  <c r="H103" i="3"/>
  <c r="H104" i="3"/>
  <c r="H105" i="3"/>
  <c r="H108" i="3"/>
  <c r="H109" i="3"/>
  <c r="H113" i="3"/>
  <c r="H123" i="3"/>
  <c r="H124" i="3"/>
  <c r="H125" i="3"/>
  <c r="H130" i="3"/>
  <c r="H133" i="3"/>
  <c r="H136" i="3"/>
  <c r="H139" i="3"/>
  <c r="H145" i="3"/>
  <c r="H148" i="3"/>
  <c r="H151" i="3"/>
  <c r="H152" i="3"/>
  <c r="H155" i="3"/>
  <c r="H156" i="3"/>
  <c r="H159" i="3"/>
  <c r="H162" i="3"/>
  <c r="H165" i="3"/>
  <c r="H168" i="3"/>
  <c r="H169" i="3"/>
  <c r="H172" i="3"/>
  <c r="B73" i="3" l="1"/>
  <c r="F59" i="3"/>
  <c r="D59" i="3"/>
  <c r="B59" i="3"/>
  <c r="H59" i="3" l="1"/>
  <c r="F23" i="3"/>
  <c r="D23" i="3"/>
  <c r="B23" i="3"/>
  <c r="B29" i="3"/>
  <c r="B48" i="3"/>
  <c r="F48" i="3"/>
  <c r="D48" i="3"/>
  <c r="I48" i="3" l="1"/>
  <c r="H23" i="3"/>
  <c r="I23" i="3"/>
  <c r="B167" i="3"/>
  <c r="B154" i="3"/>
  <c r="B122" i="3"/>
  <c r="B166" i="3" l="1"/>
  <c r="B153" i="3"/>
  <c r="F167" i="3"/>
  <c r="H167" i="3" s="1"/>
  <c r="D167" i="3"/>
  <c r="F154" i="3"/>
  <c r="H154" i="3" s="1"/>
  <c r="D154" i="3"/>
  <c r="D153" i="3" s="1"/>
  <c r="I154" i="3" l="1"/>
  <c r="I167" i="3"/>
  <c r="F153" i="3"/>
  <c r="I153" i="3" s="1"/>
  <c r="F122" i="3"/>
  <c r="D122" i="3"/>
  <c r="D57" i="3"/>
  <c r="I122" i="3" l="1"/>
  <c r="H122" i="3"/>
  <c r="H153" i="3"/>
  <c r="D35" i="3" l="1"/>
  <c r="D29" i="3"/>
  <c r="D18" i="3"/>
  <c r="D14" i="3"/>
  <c r="D9" i="3"/>
  <c r="D6" i="3"/>
  <c r="F66" i="3"/>
  <c r="D66" i="3"/>
  <c r="B66" i="3"/>
  <c r="B50" i="3"/>
  <c r="H66" i="3" l="1"/>
  <c r="I66" i="3"/>
  <c r="D22" i="3"/>
  <c r="D5" i="3"/>
  <c r="D171" i="3"/>
  <c r="D170" i="3" s="1"/>
  <c r="F171" i="3"/>
  <c r="F170" i="3" s="1"/>
  <c r="B171" i="3"/>
  <c r="D166" i="3"/>
  <c r="D164" i="3"/>
  <c r="D163" i="3" s="1"/>
  <c r="F164" i="3"/>
  <c r="B164" i="3"/>
  <c r="D161" i="3"/>
  <c r="D160" i="3" s="1"/>
  <c r="F161" i="3"/>
  <c r="B161" i="3"/>
  <c r="B158" i="3"/>
  <c r="F158" i="3"/>
  <c r="D158" i="3"/>
  <c r="D157" i="3" s="1"/>
  <c r="F150" i="3"/>
  <c r="D150" i="3"/>
  <c r="D149" i="3" s="1"/>
  <c r="B150" i="3"/>
  <c r="F147" i="3"/>
  <c r="D147" i="3"/>
  <c r="D146" i="3" s="1"/>
  <c r="B147" i="3"/>
  <c r="F144" i="3"/>
  <c r="D144" i="3"/>
  <c r="D143" i="3" s="1"/>
  <c r="B144" i="3"/>
  <c r="D141" i="3"/>
  <c r="D140" i="3" s="1"/>
  <c r="F141" i="3"/>
  <c r="F140" i="3" s="1"/>
  <c r="B141" i="3"/>
  <c r="B140" i="3" s="1"/>
  <c r="D138" i="3"/>
  <c r="D137" i="3" s="1"/>
  <c r="F138" i="3"/>
  <c r="B138" i="3"/>
  <c r="F132" i="3"/>
  <c r="D132" i="3"/>
  <c r="D131" i="3" s="1"/>
  <c r="B132" i="3"/>
  <c r="F73" i="3"/>
  <c r="H73" i="3" s="1"/>
  <c r="D73" i="3"/>
  <c r="D69" i="3"/>
  <c r="B69" i="3"/>
  <c r="I132" i="3" l="1"/>
  <c r="I147" i="3"/>
  <c r="H132" i="3"/>
  <c r="H147" i="3"/>
  <c r="H158" i="3"/>
  <c r="H164" i="3"/>
  <c r="H171" i="3"/>
  <c r="I150" i="3"/>
  <c r="H161" i="3"/>
  <c r="F163" i="3"/>
  <c r="I163" i="3" s="1"/>
  <c r="I164" i="3"/>
  <c r="I170" i="3"/>
  <c r="I140" i="3"/>
  <c r="F160" i="3"/>
  <c r="I160" i="3" s="1"/>
  <c r="I161" i="3"/>
  <c r="F137" i="3"/>
  <c r="I137" i="3" s="1"/>
  <c r="I138" i="3"/>
  <c r="I141" i="3"/>
  <c r="H144" i="3"/>
  <c r="I144" i="3"/>
  <c r="H150" i="3"/>
  <c r="F157" i="3"/>
  <c r="I157" i="3" s="1"/>
  <c r="I158" i="3"/>
  <c r="I171" i="3"/>
  <c r="I73" i="3"/>
  <c r="H69" i="3"/>
  <c r="I69" i="3"/>
  <c r="B137" i="3"/>
  <c r="H138" i="3"/>
  <c r="H86" i="3"/>
  <c r="I86" i="3"/>
  <c r="B149" i="3"/>
  <c r="F143" i="3"/>
  <c r="F149" i="3"/>
  <c r="I149" i="3" s="1"/>
  <c r="F166" i="3"/>
  <c r="F131" i="3"/>
  <c r="I131" i="3" s="1"/>
  <c r="F146" i="3"/>
  <c r="I146" i="3" s="1"/>
  <c r="B170" i="3"/>
  <c r="H170" i="3" s="1"/>
  <c r="B163" i="3"/>
  <c r="B160" i="3"/>
  <c r="H160" i="3" s="1"/>
  <c r="B157" i="3"/>
  <c r="B146" i="3"/>
  <c r="B143" i="3"/>
  <c r="B131" i="3"/>
  <c r="H131" i="3" s="1"/>
  <c r="B135" i="3"/>
  <c r="F85" i="3"/>
  <c r="H157" i="3" l="1"/>
  <c r="H163" i="3"/>
  <c r="H146" i="3"/>
  <c r="H137" i="3"/>
  <c r="I166" i="3"/>
  <c r="H166" i="3"/>
  <c r="H143" i="3"/>
  <c r="I143" i="3"/>
  <c r="H149" i="3"/>
  <c r="B134" i="3"/>
  <c r="D85" i="3"/>
  <c r="B85" i="3"/>
  <c r="H85" i="3" s="1"/>
  <c r="D135" i="3"/>
  <c r="D134" i="3" s="1"/>
  <c r="F135" i="3"/>
  <c r="F50" i="3"/>
  <c r="H50" i="3" s="1"/>
  <c r="D50" i="3"/>
  <c r="F42" i="3"/>
  <c r="F41" i="3" l="1"/>
  <c r="I135" i="3"/>
  <c r="H135" i="3"/>
  <c r="I50" i="3"/>
  <c r="I85" i="3"/>
  <c r="F134" i="3"/>
  <c r="I134" i="3" s="1"/>
  <c r="F9" i="3"/>
  <c r="I9" i="3" s="1"/>
  <c r="H134" i="3" l="1"/>
  <c r="H9" i="3"/>
  <c r="F39" i="3"/>
  <c r="D39" i="3"/>
  <c r="I39" i="3" s="1"/>
  <c r="B39" i="3"/>
  <c r="H39" i="3" l="1"/>
  <c r="B82" i="3"/>
  <c r="B79" i="3"/>
  <c r="B64" i="3"/>
  <c r="B57" i="3"/>
  <c r="B54" i="3"/>
  <c r="B42" i="3"/>
  <c r="H42" i="3" s="1"/>
  <c r="B35" i="3"/>
  <c r="B18" i="3"/>
  <c r="B14" i="3"/>
  <c r="F54" i="3"/>
  <c r="F35" i="3"/>
  <c r="I35" i="3" s="1"/>
  <c r="F82" i="3"/>
  <c r="F79" i="3"/>
  <c r="F64" i="3"/>
  <c r="F61" i="3"/>
  <c r="F57" i="3"/>
  <c r="F29" i="3"/>
  <c r="F18" i="3"/>
  <c r="F14" i="3"/>
  <c r="I14" i="3" s="1"/>
  <c r="H57" i="3" l="1"/>
  <c r="I57" i="3"/>
  <c r="B56" i="3"/>
  <c r="I18" i="3"/>
  <c r="H18" i="3"/>
  <c r="H54" i="3"/>
  <c r="H82" i="3"/>
  <c r="H79" i="3"/>
  <c r="H64" i="3"/>
  <c r="H61" i="3"/>
  <c r="H29" i="3"/>
  <c r="I29" i="3"/>
  <c r="H14" i="3"/>
  <c r="B22" i="3"/>
  <c r="H35" i="3"/>
  <c r="B72" i="3"/>
  <c r="F72" i="3"/>
  <c r="B41" i="3"/>
  <c r="H41" i="3" s="1"/>
  <c r="B78" i="3"/>
  <c r="F78" i="3"/>
  <c r="F56" i="3"/>
  <c r="D82" i="3"/>
  <c r="I82" i="3" s="1"/>
  <c r="D79" i="3"/>
  <c r="I79" i="3" s="1"/>
  <c r="D64" i="3"/>
  <c r="I64" i="3" s="1"/>
  <c r="D61" i="3"/>
  <c r="I61" i="3" s="1"/>
  <c r="D54" i="3"/>
  <c r="I54" i="3" s="1"/>
  <c r="D42" i="3"/>
  <c r="D41" i="3" s="1"/>
  <c r="H78" i="3" l="1"/>
  <c r="H72" i="3"/>
  <c r="H56" i="3"/>
  <c r="I41" i="3"/>
  <c r="I42" i="3"/>
  <c r="D56" i="3"/>
  <c r="I56" i="3" s="1"/>
  <c r="D72" i="3"/>
  <c r="I72" i="3" s="1"/>
  <c r="F22" i="3"/>
  <c r="I22" i="3" s="1"/>
  <c r="D78" i="3"/>
  <c r="I78" i="3" s="1"/>
  <c r="F6" i="3"/>
  <c r="I6" i="3" s="1"/>
  <c r="B6" i="3"/>
  <c r="H22" i="3" l="1"/>
  <c r="H6" i="3"/>
  <c r="D173" i="3"/>
  <c r="E121" i="3" s="1"/>
  <c r="F5" i="3"/>
  <c r="F173" i="3" s="1"/>
  <c r="G121" i="3" s="1"/>
  <c r="B5" i="3"/>
  <c r="B173" i="3" s="1"/>
  <c r="C119" i="3" s="1"/>
  <c r="G118" i="3" l="1"/>
  <c r="G119" i="3"/>
  <c r="E118" i="3"/>
  <c r="E119" i="3"/>
  <c r="G112" i="3"/>
  <c r="E112" i="3"/>
  <c r="C112" i="3"/>
  <c r="C95" i="3"/>
  <c r="G95" i="3"/>
  <c r="G96" i="3"/>
  <c r="E95" i="3"/>
  <c r="E96" i="3"/>
  <c r="G129" i="3"/>
  <c r="G63" i="3"/>
  <c r="E129" i="3"/>
  <c r="E63" i="3"/>
  <c r="C118" i="3"/>
  <c r="C121" i="3"/>
  <c r="C63" i="3"/>
  <c r="C96" i="3"/>
  <c r="C120" i="3"/>
  <c r="C127" i="3"/>
  <c r="C128" i="3"/>
  <c r="C126" i="3"/>
  <c r="G127" i="3"/>
  <c r="G128" i="3"/>
  <c r="E127" i="3"/>
  <c r="E128" i="3"/>
  <c r="G107" i="3"/>
  <c r="G120" i="3"/>
  <c r="G117" i="3"/>
  <c r="E107" i="3"/>
  <c r="E120" i="3"/>
  <c r="E117" i="3"/>
  <c r="C107" i="3"/>
  <c r="C47" i="3"/>
  <c r="C45" i="3"/>
  <c r="C48" i="3"/>
  <c r="C46" i="3"/>
  <c r="G46" i="3"/>
  <c r="G47" i="3"/>
  <c r="G48" i="3"/>
  <c r="E46" i="3"/>
  <c r="E47" i="3"/>
  <c r="E48" i="3"/>
  <c r="G12" i="3"/>
  <c r="G31" i="3"/>
  <c r="E12" i="3"/>
  <c r="E31" i="3"/>
  <c r="C129" i="3"/>
  <c r="C31" i="3"/>
  <c r="C98" i="3"/>
  <c r="C117" i="3"/>
  <c r="G98" i="3"/>
  <c r="G7" i="3"/>
  <c r="G11" i="3"/>
  <c r="G16" i="3"/>
  <c r="G20" i="3"/>
  <c r="G24" i="3"/>
  <c r="G28" i="3"/>
  <c r="G33" i="3"/>
  <c r="G37" i="3"/>
  <c r="G41" i="3"/>
  <c r="G45" i="3"/>
  <c r="G51" i="3"/>
  <c r="G55" i="3"/>
  <c r="G59" i="3"/>
  <c r="G64" i="3"/>
  <c r="G68" i="3"/>
  <c r="G72" i="3"/>
  <c r="G76" i="3"/>
  <c r="G80" i="3"/>
  <c r="G84" i="3"/>
  <c r="G88" i="3"/>
  <c r="G92" i="3"/>
  <c r="G99" i="3"/>
  <c r="G103" i="3"/>
  <c r="G105" i="3"/>
  <c r="G110" i="3"/>
  <c r="G115" i="3"/>
  <c r="G124" i="3"/>
  <c r="G133" i="3"/>
  <c r="G137" i="3"/>
  <c r="G141" i="3"/>
  <c r="G145" i="3"/>
  <c r="G149" i="3"/>
  <c r="G153" i="3"/>
  <c r="G157" i="3"/>
  <c r="G161" i="3"/>
  <c r="G165" i="3"/>
  <c r="G169" i="3"/>
  <c r="G170" i="3"/>
  <c r="G6" i="3"/>
  <c r="G19" i="3"/>
  <c r="G40" i="3"/>
  <c r="G58" i="3"/>
  <c r="G71" i="3"/>
  <c r="G83" i="3"/>
  <c r="G97" i="3"/>
  <c r="G132" i="3"/>
  <c r="G152" i="3"/>
  <c r="G164" i="3"/>
  <c r="G8" i="3"/>
  <c r="G13" i="3"/>
  <c r="G17" i="3"/>
  <c r="G21" i="3"/>
  <c r="G25" i="3"/>
  <c r="G29" i="3"/>
  <c r="G34" i="3"/>
  <c r="G38" i="3"/>
  <c r="G42" i="3"/>
  <c r="G52" i="3"/>
  <c r="G56" i="3"/>
  <c r="G60" i="3"/>
  <c r="G65" i="3"/>
  <c r="G69" i="3"/>
  <c r="G73" i="3"/>
  <c r="G77" i="3"/>
  <c r="G81" i="3"/>
  <c r="G89" i="3"/>
  <c r="G93" i="3"/>
  <c r="G100" i="3"/>
  <c r="G104" i="3"/>
  <c r="G106" i="3"/>
  <c r="G111" i="3"/>
  <c r="G116" i="3"/>
  <c r="G125" i="3"/>
  <c r="G130" i="3"/>
  <c r="G134" i="3"/>
  <c r="G138" i="3"/>
  <c r="G142" i="3"/>
  <c r="G146" i="3"/>
  <c r="G150" i="3"/>
  <c r="G154" i="3"/>
  <c r="G158" i="3"/>
  <c r="G162" i="3"/>
  <c r="G166" i="3"/>
  <c r="G15" i="3"/>
  <c r="G27" i="3"/>
  <c r="G36" i="3"/>
  <c r="G50" i="3"/>
  <c r="G62" i="3"/>
  <c r="G79" i="3"/>
  <c r="G91" i="3"/>
  <c r="G114" i="3"/>
  <c r="G144" i="3"/>
  <c r="G156" i="3"/>
  <c r="G168" i="3"/>
  <c r="G9" i="3"/>
  <c r="G14" i="3"/>
  <c r="G18" i="3"/>
  <c r="G22" i="3"/>
  <c r="G26" i="3"/>
  <c r="G30" i="3"/>
  <c r="G35" i="3"/>
  <c r="G39" i="3"/>
  <c r="G43" i="3"/>
  <c r="G49" i="3"/>
  <c r="G53" i="3"/>
  <c r="G57" i="3"/>
  <c r="G61" i="3"/>
  <c r="G66" i="3"/>
  <c r="G70" i="3"/>
  <c r="G74" i="3"/>
  <c r="G78" i="3"/>
  <c r="G82" i="3"/>
  <c r="G90" i="3"/>
  <c r="G94" i="3"/>
  <c r="G101" i="3"/>
  <c r="G108" i="3"/>
  <c r="G113" i="3"/>
  <c r="G122" i="3"/>
  <c r="G126" i="3"/>
  <c r="G131" i="3"/>
  <c r="G135" i="3"/>
  <c r="G139" i="3"/>
  <c r="G143" i="3"/>
  <c r="G147" i="3"/>
  <c r="G151" i="3"/>
  <c r="G155" i="3"/>
  <c r="G159" i="3"/>
  <c r="G163" i="3"/>
  <c r="G167" i="3"/>
  <c r="G171" i="3"/>
  <c r="G10" i="3"/>
  <c r="G23" i="3"/>
  <c r="G32" i="3"/>
  <c r="G44" i="3"/>
  <c r="G54" i="3"/>
  <c r="G67" i="3"/>
  <c r="G75" i="3"/>
  <c r="G87" i="3"/>
  <c r="G102" i="3"/>
  <c r="G109" i="3"/>
  <c r="G123" i="3"/>
  <c r="G136" i="3"/>
  <c r="G140" i="3"/>
  <c r="G148" i="3"/>
  <c r="G160" i="3"/>
  <c r="G172" i="3"/>
  <c r="G86" i="3"/>
  <c r="G85" i="3"/>
  <c r="E98" i="3"/>
  <c r="E8" i="3"/>
  <c r="E13" i="3"/>
  <c r="E17" i="3"/>
  <c r="E21" i="3"/>
  <c r="E25" i="3"/>
  <c r="E29" i="3"/>
  <c r="E34" i="3"/>
  <c r="E38" i="3"/>
  <c r="E42" i="3"/>
  <c r="E52" i="3"/>
  <c r="E56" i="3"/>
  <c r="E60" i="3"/>
  <c r="E65" i="3"/>
  <c r="E69" i="3"/>
  <c r="E73" i="3"/>
  <c r="E77" i="3"/>
  <c r="E81" i="3"/>
  <c r="E89" i="3"/>
  <c r="E93" i="3"/>
  <c r="E100" i="3"/>
  <c r="E104" i="3"/>
  <c r="E106" i="3"/>
  <c r="E111" i="3"/>
  <c r="E116" i="3"/>
  <c r="E125" i="3"/>
  <c r="E130" i="3"/>
  <c r="E134" i="3"/>
  <c r="E138" i="3"/>
  <c r="E142" i="3"/>
  <c r="E146" i="3"/>
  <c r="E150" i="3"/>
  <c r="E154" i="3"/>
  <c r="E158" i="3"/>
  <c r="E162" i="3"/>
  <c r="E166" i="3"/>
  <c r="E170" i="3"/>
  <c r="E155" i="3"/>
  <c r="E159" i="3"/>
  <c r="E167" i="3"/>
  <c r="E7" i="3"/>
  <c r="E20" i="3"/>
  <c r="E28" i="3"/>
  <c r="E41" i="3"/>
  <c r="E59" i="3"/>
  <c r="E76" i="3"/>
  <c r="E88" i="3"/>
  <c r="E99" i="3"/>
  <c r="E110" i="3"/>
  <c r="E145" i="3"/>
  <c r="E153" i="3"/>
  <c r="E165" i="3"/>
  <c r="E9" i="3"/>
  <c r="E14" i="3"/>
  <c r="E18" i="3"/>
  <c r="E22" i="3"/>
  <c r="E26" i="3"/>
  <c r="E30" i="3"/>
  <c r="E35" i="3"/>
  <c r="E39" i="3"/>
  <c r="E43" i="3"/>
  <c r="E49" i="3"/>
  <c r="E53" i="3"/>
  <c r="E57" i="3"/>
  <c r="E61" i="3"/>
  <c r="E66" i="3"/>
  <c r="E70" i="3"/>
  <c r="E74" i="3"/>
  <c r="E78" i="3"/>
  <c r="E82" i="3"/>
  <c r="E90" i="3"/>
  <c r="E94" i="3"/>
  <c r="E101" i="3"/>
  <c r="E108" i="3"/>
  <c r="E113" i="3"/>
  <c r="E122" i="3"/>
  <c r="E126" i="3"/>
  <c r="E131" i="3"/>
  <c r="E135" i="3"/>
  <c r="E139" i="3"/>
  <c r="E143" i="3"/>
  <c r="E147" i="3"/>
  <c r="E151" i="3"/>
  <c r="E163" i="3"/>
  <c r="E171" i="3"/>
  <c r="E16" i="3"/>
  <c r="E37" i="3"/>
  <c r="E55" i="3"/>
  <c r="E68" i="3"/>
  <c r="E84" i="3"/>
  <c r="E103" i="3"/>
  <c r="E124" i="3"/>
  <c r="E137" i="3"/>
  <c r="E149" i="3"/>
  <c r="E161" i="3"/>
  <c r="E6" i="3"/>
  <c r="E10" i="3"/>
  <c r="E15" i="3"/>
  <c r="E19" i="3"/>
  <c r="E23" i="3"/>
  <c r="E27" i="3"/>
  <c r="E32" i="3"/>
  <c r="E36" i="3"/>
  <c r="E40" i="3"/>
  <c r="E44" i="3"/>
  <c r="E50" i="3"/>
  <c r="E54" i="3"/>
  <c r="E58" i="3"/>
  <c r="E62" i="3"/>
  <c r="E67" i="3"/>
  <c r="E71" i="3"/>
  <c r="E75" i="3"/>
  <c r="E79" i="3"/>
  <c r="E83" i="3"/>
  <c r="E87" i="3"/>
  <c r="E91" i="3"/>
  <c r="E97" i="3"/>
  <c r="E102" i="3"/>
  <c r="E109" i="3"/>
  <c r="E114" i="3"/>
  <c r="E123" i="3"/>
  <c r="E132" i="3"/>
  <c r="E136" i="3"/>
  <c r="E140" i="3"/>
  <c r="E144" i="3"/>
  <c r="E148" i="3"/>
  <c r="E152" i="3"/>
  <c r="E156" i="3"/>
  <c r="E160" i="3"/>
  <c r="E164" i="3"/>
  <c r="E168" i="3"/>
  <c r="E172" i="3"/>
  <c r="E11" i="3"/>
  <c r="E24" i="3"/>
  <c r="E33" i="3"/>
  <c r="E45" i="3"/>
  <c r="E51" i="3"/>
  <c r="E64" i="3"/>
  <c r="E72" i="3"/>
  <c r="E80" i="3"/>
  <c r="E92" i="3"/>
  <c r="E105" i="3"/>
  <c r="E115" i="3"/>
  <c r="E133" i="3"/>
  <c r="E141" i="3"/>
  <c r="E157" i="3"/>
  <c r="E169" i="3"/>
  <c r="E86" i="3"/>
  <c r="E85" i="3"/>
  <c r="C6" i="3"/>
  <c r="C12" i="3"/>
  <c r="C7" i="3"/>
  <c r="C68" i="3"/>
  <c r="C80" i="3"/>
  <c r="C92" i="3"/>
  <c r="C105" i="3"/>
  <c r="C124" i="3"/>
  <c r="C137" i="3"/>
  <c r="C149" i="3"/>
  <c r="C161" i="3"/>
  <c r="C169" i="3"/>
  <c r="C151" i="3"/>
  <c r="C163" i="3"/>
  <c r="C8" i="3"/>
  <c r="C13" i="3"/>
  <c r="C17" i="3"/>
  <c r="C21" i="3"/>
  <c r="C25" i="3"/>
  <c r="C29" i="3"/>
  <c r="C34" i="3"/>
  <c r="C38" i="3"/>
  <c r="C42" i="3"/>
  <c r="C52" i="3"/>
  <c r="C56" i="3"/>
  <c r="C60" i="3"/>
  <c r="C65" i="3"/>
  <c r="C69" i="3"/>
  <c r="C73" i="3"/>
  <c r="C77" i="3"/>
  <c r="C81" i="3"/>
  <c r="C85" i="3"/>
  <c r="C89" i="3"/>
  <c r="C93" i="3"/>
  <c r="C100" i="3"/>
  <c r="C104" i="3"/>
  <c r="C106" i="3"/>
  <c r="C111" i="3"/>
  <c r="C116" i="3"/>
  <c r="C125" i="3"/>
  <c r="C130" i="3"/>
  <c r="C134" i="3"/>
  <c r="C138" i="3"/>
  <c r="C142" i="3"/>
  <c r="C146" i="3"/>
  <c r="C150" i="3"/>
  <c r="C154" i="3"/>
  <c r="C158" i="3"/>
  <c r="C162" i="3"/>
  <c r="C166" i="3"/>
  <c r="C170" i="3"/>
  <c r="C9" i="3"/>
  <c r="C14" i="3"/>
  <c r="C18" i="3"/>
  <c r="C22" i="3"/>
  <c r="C26" i="3"/>
  <c r="C30" i="3"/>
  <c r="C35" i="3"/>
  <c r="C39" i="3"/>
  <c r="C43" i="3"/>
  <c r="C49" i="3"/>
  <c r="C53" i="3"/>
  <c r="C57" i="3"/>
  <c r="C61" i="3"/>
  <c r="C66" i="3"/>
  <c r="C70" i="3"/>
  <c r="C74" i="3"/>
  <c r="C78" i="3"/>
  <c r="C82" i="3"/>
  <c r="C86" i="3"/>
  <c r="C90" i="3"/>
  <c r="C94" i="3"/>
  <c r="C101" i="3"/>
  <c r="C108" i="3"/>
  <c r="C113" i="3"/>
  <c r="C122" i="3"/>
  <c r="C131" i="3"/>
  <c r="C139" i="3"/>
  <c r="C147" i="3"/>
  <c r="C159" i="3"/>
  <c r="C171" i="3"/>
  <c r="C10" i="3"/>
  <c r="C15" i="3"/>
  <c r="C19" i="3"/>
  <c r="C23" i="3"/>
  <c r="C27" i="3"/>
  <c r="C32" i="3"/>
  <c r="C36" i="3"/>
  <c r="C40" i="3"/>
  <c r="C44" i="3"/>
  <c r="C50" i="3"/>
  <c r="C54" i="3"/>
  <c r="C58" i="3"/>
  <c r="C62" i="3"/>
  <c r="C67" i="3"/>
  <c r="C71" i="3"/>
  <c r="C75" i="3"/>
  <c r="C79" i="3"/>
  <c r="C83" i="3"/>
  <c r="C87" i="3"/>
  <c r="C91" i="3"/>
  <c r="C97" i="3"/>
  <c r="C102" i="3"/>
  <c r="C109" i="3"/>
  <c r="C114" i="3"/>
  <c r="C123" i="3"/>
  <c r="C132" i="3"/>
  <c r="C136" i="3"/>
  <c r="C140" i="3"/>
  <c r="C144" i="3"/>
  <c r="C148" i="3"/>
  <c r="C152" i="3"/>
  <c r="C156" i="3"/>
  <c r="C160" i="3"/>
  <c r="C164" i="3"/>
  <c r="C168" i="3"/>
  <c r="C172" i="3"/>
  <c r="C11" i="3"/>
  <c r="C16" i="3"/>
  <c r="C20" i="3"/>
  <c r="C24" i="3"/>
  <c r="C28" i="3"/>
  <c r="C33" i="3"/>
  <c r="C37" i="3"/>
  <c r="C41" i="3"/>
  <c r="C51" i="3"/>
  <c r="C55" i="3"/>
  <c r="C59" i="3"/>
  <c r="C64" i="3"/>
  <c r="C72" i="3"/>
  <c r="C76" i="3"/>
  <c r="C84" i="3"/>
  <c r="C88" i="3"/>
  <c r="C99" i="3"/>
  <c r="C103" i="3"/>
  <c r="C110" i="3"/>
  <c r="C115" i="3"/>
  <c r="C133" i="3"/>
  <c r="C141" i="3"/>
  <c r="C145" i="3"/>
  <c r="C153" i="3"/>
  <c r="C157" i="3"/>
  <c r="C165" i="3"/>
  <c r="C135" i="3"/>
  <c r="C143" i="3"/>
  <c r="C155" i="3"/>
  <c r="C167" i="3"/>
  <c r="E5" i="3"/>
  <c r="I5" i="3"/>
  <c r="H5" i="3"/>
  <c r="C5" i="3" l="1"/>
  <c r="G5" i="3"/>
</calcChain>
</file>

<file path=xl/sharedStrings.xml><?xml version="1.0" encoding="utf-8"?>
<sst xmlns="http://schemas.openxmlformats.org/spreadsheetml/2006/main" count="217" uniqueCount="160">
  <si>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</si>
  <si>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</si>
  <si>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</si>
  <si>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</si>
  <si>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</si>
  <si>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</si>
  <si>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</si>
  <si>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</si>
  <si>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</si>
  <si>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</si>
  <si>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</si>
  <si>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</si>
  <si>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Основное мероприятие "Кадровое обеспечение системы начального общего, основного общего образования"</t>
  </si>
  <si>
    <t>Основное мероприятие «Реализация отдельных мероприятий по образовательным программам начального, общего, основного общего, среднего общего федерального проекта «Успех каждого ребенка» национального проекта «Образование»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</si>
  <si>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</si>
  <si>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</si>
  <si>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</si>
  <si>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</si>
  <si>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</si>
  <si>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</si>
  <si>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</si>
  <si>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</si>
  <si>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</si>
  <si>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</si>
  <si>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</si>
  <si>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</si>
  <si>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</si>
  <si>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</si>
  <si>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</si>
  <si>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</si>
  <si>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</si>
  <si>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</si>
  <si>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</si>
  <si>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</si>
  <si>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"Оказание адресной социальной помощи отдельным категориям граждан"</t>
  </si>
  <si>
    <t>Основное мероприятие "Обеспечение и совершенствование социальной поддержки семьи и детей"</t>
  </si>
  <si>
    <t>Основное мероприятие "Развитие воспитательной и пропагандитской работы с населением"</t>
  </si>
  <si>
    <t>4.3. Подпрограмма "Противодействие экстремизму на территории Кемского муниципального района"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</si>
  <si>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</si>
  <si>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</si>
  <si>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</si>
  <si>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</si>
  <si>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 xml:space="preserve"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</si>
  <si>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</si>
  <si>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</si>
  <si>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</si>
  <si>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</si>
  <si>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</si>
  <si>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</si>
  <si>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</si>
  <si>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</si>
  <si>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</si>
  <si>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</si>
  <si>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</si>
  <si>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</si>
  <si>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</si>
  <si>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</si>
  <si>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</si>
  <si>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2.4. Основное мероприятие "Обеспечение реализации муниципальной программы"</t>
  </si>
  <si>
    <t>Основное мероприятие "Реализация мероприятий регионального проекта "Цифровая культура" национального проекта "Культура"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</si>
  <si>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</si>
  <si>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</si>
  <si>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</si>
  <si>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</si>
  <si>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</si>
  <si>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</si>
  <si>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</si>
  <si>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</si>
  <si>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Проведение Всероссийской переписи населения 2020 года</t>
  </si>
  <si>
    <t xml:space="preserve">Представительские расходы муниципального образования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</si>
  <si>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</si>
  <si>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</si>
  <si>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Реализация мероприятий из резервного фонда Правительства Республики Карелия для ликвидации чрезвычайных ситуаций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</si>
  <si>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</si>
  <si>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</si>
  <si>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</si>
  <si>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</si>
  <si>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</si>
  <si>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 xml:space="preserve">Основное мероприятие «Реализации дополнительного образования по общеразвивающей программе» </t>
  </si>
  <si>
    <t>х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</si>
  <si>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</si>
  <si>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</si>
  <si>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"Обеспечение мероприятий по защите населения и территорий от чрезвычайных ситуаций природного и техногенного характера, гражданская оборона"</t>
  </si>
  <si>
    <t>Основное мероприятие "Обеспечение и реализация мероприятий по коммунальному хозяйству"</t>
  </si>
  <si>
    <t>8.2.Муниципальная программа "Обеспечение жильем и повышение качества жилищно-коммунальных услуг на территории Кемского района"</t>
  </si>
  <si>
    <t>Основное мероприятие "Реализация мероприятий государственной программы Республики Карелия "Обеспечение доступным и комфортным жильем и жилищно-коммунальными услугами"</t>
  </si>
  <si>
    <t>Реализация мероприятий на поддержку местных инициатив граждан, проживающих в муниципальных образованиях</t>
  </si>
  <si>
    <t>Мероприятия по ликвидации мест несанкционированного размещения отходов производства и потребления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</si>
  <si>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</si>
  <si>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>10. Непрограммные статьи расходов</t>
  </si>
  <si>
    <t>x</t>
  </si>
  <si>
    <t>Расходы на содержание аппаратов, финансовое обеспечение деятельности учреждений</t>
  </si>
  <si>
    <t>Непрограммные статьи расходов</t>
  </si>
  <si>
    <t>Основное мероприятие "Организация уличного освещения"</t>
  </si>
  <si>
    <t>Основное мероприятие "Обеспечение и реализация мероприятий по жилищному хозяйству"</t>
  </si>
  <si>
    <t>Проведение выборов главы</t>
  </si>
  <si>
    <t>Проведение выборов депутатов представительного органа</t>
  </si>
  <si>
    <t>Подготовка к праздничным мероприятиям</t>
  </si>
  <si>
    <t>Мероприятия по осуществлению подвоза воды населению</t>
  </si>
  <si>
    <t>Компенсация части потерь в доходах муниципальных унитарных предприятий осуществляющие деятельность по обеспечению содержания и эксплуатации городской бани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</si>
  <si>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 xml:space="preserve">Мероприятия по пожарному надзору и обеспечению пожарной безопасности </t>
  </si>
  <si>
    <t>Реализация мероприятий по паромной переправе</t>
  </si>
  <si>
    <t xml:space="preserve">Софинансирование мероприятий по ликвидации мест несанкционированного размещения отходов производства и потребления </t>
  </si>
  <si>
    <t xml:space="preserve">Расходы по несвоевременному исполнению судебных решений </t>
  </si>
  <si>
    <t>11. Муниципальная программа "Повышение безопасности дорожного движения на территории Кемского городского поселения"</t>
  </si>
  <si>
    <t>Основное мероприятие «Капитальный ремонт, ремонт и содержание дорог общего пользования на территории населенных пунктов муниципального образования»</t>
  </si>
  <si>
    <t>11.1. Муниципальная программа "Повышение безопасности дорожного движения на территории Кемского городского поселения"</t>
  </si>
  <si>
    <t>12. Адресная программа "Переселение граждан из аварийного жилищного фонда"</t>
  </si>
  <si>
    <t>12.1.Подпрограмма "Переселение граждан из аварийного жилищного фонда"</t>
  </si>
  <si>
    <t>13. Муниципальная программа "Формирование современной городской среды на территории Кемского городского поселения"</t>
  </si>
  <si>
    <t>13.1. Муниципальная программа "Формирование современной городской среды на территории Кемского городского поселения</t>
  </si>
  <si>
    <t>Основное мероприятие «Реализация мероприятий по повышению качества условий проживания населения федерального проекта «Формирование комфортной городской среды» национального проекта «Жилье и городская среда»</t>
  </si>
  <si>
    <t>14. Муниципальная программа "Формирование современной городской среды на территории Рабочеостровского сельского поселения на 2018-2022 годы"</t>
  </si>
  <si>
    <t>14.1.Муниципальная программа "Формирование современной городской среды на территории Рабочеостровского сельского поселения на 2018-2022 годы"</t>
  </si>
  <si>
    <t>15. Муниципальная программа «Повышение безопасности дорожного движения на территории Рабочеостровского сельского поселения»</t>
  </si>
  <si>
    <t>15.1. Муниципальная программа «Повышение безопасности дорожного движения на территории Рабочеостровского сельского поселения»</t>
  </si>
  <si>
    <t>16. Муниципальная программа «Управление муниципальным имуществом в Рабочеостровским сельском поселении»</t>
  </si>
  <si>
    <t>16.1. Муниципальная программа «Управление муниципальным имуществом в Рабочеостровским сельском поселении»</t>
  </si>
  <si>
    <t>17. Муниципальная программа "Благоустройство на территории Рабочеостровского сельского поселения"</t>
  </si>
  <si>
    <t>17.1. Муниципальная программа "Благоустройство на территории Рабочеостровского сельского поселения"</t>
  </si>
  <si>
    <t>Основное мероприятие «Организация уличного освещения»</t>
  </si>
  <si>
    <t>18.1. Муниципальная программа «Повышение безопасности дорожного движения на территории Кривопорожского сельского поселения»</t>
  </si>
  <si>
    <t>19. Муниципальная программа «Экономическое развитие и поддержка экономики в Кривопорожском сельском поселении»</t>
  </si>
  <si>
    <t xml:space="preserve">19.1. Подпрограмма «Управление муниципальным имуществом в Кривопорожском сельском поселении» </t>
  </si>
  <si>
    <t>20. Муниципальная программа «Повышение безопасности дорожного движения на территории Куземского сельского поселения»</t>
  </si>
  <si>
    <t>20.1. Муниципальная программа «Повышение безопасности дорожного движения на территории Куземского сельского поселения»</t>
  </si>
  <si>
    <t>21. Муниципальная программа "Благоустройство на территории Куземского сельского поселения"</t>
  </si>
  <si>
    <t>21.1. Муниципальная программа "Благоустройство на территории Куземского сельского поселения"</t>
  </si>
  <si>
    <t>22. Муниципальная программа «Экономическое развитие и поддержка экономики в Куземском  сельском поселении»</t>
  </si>
  <si>
    <t>22.1. Подпрограмма «Управление муниципальным имуществом в сельском поселении»</t>
  </si>
  <si>
    <t>Основное мероприятие "Региональный проект "Патриотическое воспитание граждан Российской Федерации" в рамках реализации национального проекта "Образование"</t>
  </si>
  <si>
    <t>Основное мероприятие «Региональный проект «Культурная среда» в рамках реализации национального проекта «Культура»</t>
  </si>
  <si>
    <t>Глава муниципального образования (Расходы на выплаты персоналу государственных (муниципальных) органов)</t>
  </si>
  <si>
    <t>18. Муниципальная программа "Благоустройство на территории Кривопорожского сельского поселения"</t>
  </si>
  <si>
    <t>18.1. Муниципальная программа "Благоустройство на территории Кривопорожского сельского поселения"</t>
  </si>
  <si>
    <t>19. Муниципальная программа «Повышение безопасности дорожного движения на территории Кривопорожского сельского поселения»</t>
  </si>
  <si>
    <t>Основное мероприятие "Использование наглядной агитации и литературы по профилактике наркомании, буклетов, листовок, методических пособий, памяток для детей, подростков, педагогов и родителей"</t>
  </si>
  <si>
    <t>4.2. Подпрограмма "Профилактика немедицинского потребления наркотиков"</t>
  </si>
  <si>
    <t>4.3. Подпрограмма «Профилактика правонарушений»</t>
  </si>
  <si>
    <t>Реализация мероприятий на поддержку развития территориального общественного самоуправления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</si>
  <si>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</si>
  <si>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>5.3. Подпрограмма «Управление муниципальным имуществом в Кемском муниципальном районе»</t>
  </si>
  <si>
    <t>План на 2023 год по состоянию на 01.10.2023 (текущий ) год</t>
  </si>
  <si>
    <t>Факт на 01.10.2023 (текущий) год</t>
  </si>
  <si>
    <t>Реализация мероприятий по предоставлению субсидии МУП "КЭСНА" на обеспечение производственной деятельности</t>
  </si>
  <si>
    <t>Реализация мероприятий в рамках иного межбюджетного трансферта на поощрение региональных и муницпальных управленческих команд за достижение показателей деятельности органов исполнительной власти субъектов Российской Федерации</t>
  </si>
  <si>
    <t>Основное мерпориятие "Разработка и организация размещения памяток для информирвоания населения в местах массового скопления граждан</t>
  </si>
  <si>
    <t>4.2.Подпрограмма "Профилактика терроризма, а также минимизация и (или) ликвидация последствий его проявления на территории муниципального образования"</t>
  </si>
  <si>
    <t>Компенсация части затрат за приобретенные и переданные в муницпальную собственность жилые помещения</t>
  </si>
  <si>
    <t>Софинансирование мероприятий в рамках субсидии на реализацию мероприятий государственной программы Республики Карелия «Эффективное управление региональными финансами»</t>
  </si>
  <si>
    <t>Осуществление полномочий контрольно - счетного органа</t>
  </si>
  <si>
    <t>Осуществление полномочий контрольно-счётного органа по  внешнему муниципальному финансовому контролю</t>
  </si>
  <si>
    <t>Информация о расходах консолидированного бюджета Кемского муниципального района по муниципальным программам и непрограмным направлениям деятельности за 2024 год</t>
  </si>
  <si>
    <t>Факт на 01.01.2023 отчетный год</t>
  </si>
  <si>
    <t>Основное мероприятие "Формирование условия для развития и совершенствования системы транспортного обслуживания населения"</t>
  </si>
  <si>
    <t>Софинансирование мероприятий по ликвидации мест несанкционированного размещения отходов производства и потребления</t>
  </si>
  <si>
    <t>Реализация мероприятий из резервного фонда Правительства Республики Карелия</t>
  </si>
  <si>
    <t>Реализация мероприятий в рамках государственной программы Республики Карелия "Развитие транспортной системы"</t>
  </si>
  <si>
    <t>Мероприятия по капитальному ремонту, ремонту дорог общего пользования и инженерных сооружений на них в границах населенных пунктов муниципальных образований</t>
  </si>
  <si>
    <t>Бюджетные инвестиции в объекты коммунального строительства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</si>
</sst>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9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/>
    </xf>
    <xf numFmtId="164" fontId="4" fillId="2" borderId="0" xfId="0" applyNumberFormat="1" applyFont="1" applyFill="1"/>
    <xf numFmtId="3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3"/>
  <sheetViews>
    <sheetView tabSelected="1" workbookViewId="0">
      <selection activeCell="I185" sqref="I185"/>
    </sheetView>
  </sheetViews>
  <sheetFormatPr defaultRowHeight="12.75" x14ac:dyDescent="0.2"/>
  <cols>
    <col min="1" max="1" width="54.85546875" style="12" customWidth="1"/>
    <col min="2" max="2" width="14.5703125" style="23" customWidth="1"/>
    <col min="3" max="3" width="14.28515625" style="6" customWidth="1"/>
    <col min="4" max="4" width="15.42578125" style="6" customWidth="1"/>
    <col min="5" max="5" width="14.28515625" style="6" customWidth="1"/>
    <col min="6" max="6" width="15.85546875" style="6" customWidth="1"/>
    <col min="7" max="7" width="16" style="6" customWidth="1"/>
    <col min="8" max="8" width="12.28515625" style="6" customWidth="1"/>
    <col min="9" max="9" width="13.140625" style="6" customWidth="1"/>
    <col min="10" max="10" width="9.140625" style="6"/>
    <col min="11" max="11" width="20.85546875" style="6" customWidth="1"/>
    <col min="12" max="16384" width="9.140625" style="6"/>
  </cols>
  <sheetData>
    <row r="1" spans="1:11" ht="41.25" customHeight="1" x14ac:dyDescent="0.2">
      <c r="A1" s="26" t="s">
        <v>152</v>
      </c>
      <c r="B1" s="26"/>
      <c r="C1" s="26"/>
      <c r="D1" s="26"/>
      <c r="E1" s="26"/>
      <c r="F1" s="26"/>
      <c r="G1" s="26"/>
      <c r="H1" s="26"/>
      <c r="I1" s="26"/>
    </row>
    <row r="2" spans="1:11" ht="27" customHeight="1" x14ac:dyDescent="0.25">
      <c r="A2" s="7"/>
      <c r="B2" s="20"/>
      <c r="C2" s="1"/>
      <c r="D2" s="1"/>
      <c r="E2" s="1"/>
      <c r="F2" s="1"/>
      <c r="G2" s="1"/>
      <c r="H2" s="1"/>
      <c r="I2" s="8" t="s">
        <v>2</v>
      </c>
    </row>
    <row r="3" spans="1:11" ht="80.25" customHeight="1" x14ac:dyDescent="0.2">
      <c r="A3" s="2" t="s">
        <v>0</v>
      </c>
      <c r="B3" s="21" t="s">
        <v>153</v>
      </c>
      <c r="C3" s="2" t="s">
        <v>3</v>
      </c>
      <c r="D3" s="2" t="s">
        <v>142</v>
      </c>
      <c r="E3" s="2" t="s">
        <v>4</v>
      </c>
      <c r="F3" s="2" t="s">
        <v>143</v>
      </c>
      <c r="G3" s="2" t="s">
        <v>4</v>
      </c>
      <c r="H3" s="2" t="s">
        <v>1</v>
      </c>
      <c r="I3" s="2" t="s">
        <v>5</v>
      </c>
      <c r="J3" s="16"/>
      <c r="K3" s="17"/>
    </row>
    <row r="4" spans="1:11" ht="15" x14ac:dyDescent="0.25">
      <c r="A4" s="2">
        <v>1</v>
      </c>
      <c r="B4" s="22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11" ht="42.75" x14ac:dyDescent="0.2">
      <c r="A5" s="9" t="s">
        <v>6</v>
      </c>
      <c r="B5" s="4">
        <f>SUM(B6+B9+B14+B18+B21)</f>
        <v>476997.55757000006</v>
      </c>
      <c r="C5" s="5">
        <f>SUM(B5/$B$173)</f>
        <v>0.52160876320949179</v>
      </c>
      <c r="D5" s="4">
        <f>SUM(D6+D9+D14+D18+D21)</f>
        <v>513194.56000000006</v>
      </c>
      <c r="E5" s="5">
        <f>D5/$D$173</f>
        <v>0.57907826791818207</v>
      </c>
      <c r="F5" s="4">
        <f>SUM(F6+F9+F14+F18+F21)</f>
        <v>512858.94386000006</v>
      </c>
      <c r="G5" s="5">
        <f>F5/$F$173</f>
        <v>0.58438232074738428</v>
      </c>
      <c r="H5" s="4">
        <f>F5/B5*100-100</f>
        <v>7.5181488292499949</v>
      </c>
      <c r="I5" s="13">
        <f>F5/D5*100</f>
        <v>99.934602553074598</v>
      </c>
    </row>
    <row r="6" spans="1:11" ht="38.25" customHeight="1" x14ac:dyDescent="0.2">
      <c r="A6" s="10" t="s">
        <v>7</v>
      </c>
      <c r="B6" s="4">
        <f>B7+B8</f>
        <v>118062.9</v>
      </c>
      <c r="C6" s="5">
        <f>SUM(B6/$B$173)</f>
        <v>0.1291047349668841</v>
      </c>
      <c r="D6" s="4">
        <f>SUM(D7:D8)</f>
        <v>126604.28</v>
      </c>
      <c r="E6" s="5">
        <f>D6/$D$173</f>
        <v>0.14285768573507196</v>
      </c>
      <c r="F6" s="4">
        <f>F7+F8</f>
        <v>126587.386</v>
      </c>
      <c r="G6" s="5">
        <f>F6/$F$173</f>
        <v>0.14424127977812687</v>
      </c>
      <c r="H6" s="4">
        <f t="shared" ref="H6:H74" si="0">F6/B6*100-100</f>
        <v>7.2202918952524442</v>
      </c>
      <c r="I6" s="13">
        <f t="shared" ref="I6:I74" si="1">F6/D6*100</f>
        <v>99.986656059337008</v>
      </c>
    </row>
    <row r="7" spans="1:11" ht="45" x14ac:dyDescent="0.2">
      <c r="A7" s="19" t="s">
        <v>9</v>
      </c>
      <c r="B7" s="4">
        <v>118062.9</v>
      </c>
      <c r="C7" s="5">
        <f>SUM(B7/$B$173)</f>
        <v>0.1291047349668841</v>
      </c>
      <c r="D7" s="4">
        <v>126604.28</v>
      </c>
      <c r="E7" s="5">
        <f>D7/$D$173</f>
        <v>0.14285768573507196</v>
      </c>
      <c r="F7" s="4">
        <v>126587.386</v>
      </c>
      <c r="G7" s="5">
        <f>F7/$F$173</f>
        <v>0.14424127977812687</v>
      </c>
      <c r="H7" s="4">
        <f t="shared" si="0"/>
        <v>7.2202918952524442</v>
      </c>
      <c r="I7" s="13">
        <f t="shared" si="1"/>
        <v>99.986656059337008</v>
      </c>
    </row>
    <row r="8" spans="1:11" ht="30" hidden="1" x14ac:dyDescent="0.2">
      <c r="A8" s="19" t="s">
        <v>10</v>
      </c>
      <c r="B8" s="4">
        <v>0</v>
      </c>
      <c r="C8" s="5">
        <f>SUM(B8/$B$173)</f>
        <v>0</v>
      </c>
      <c r="D8" s="4">
        <v>0</v>
      </c>
      <c r="E8" s="5">
        <f>D8/$D$173</f>
        <v>0</v>
      </c>
      <c r="F8" s="4">
        <v>0</v>
      </c>
      <c r="G8" s="5">
        <f>F8/$F$173</f>
        <v>0</v>
      </c>
      <c r="H8" s="4" t="e">
        <f t="shared" si="0"/>
        <v>#DIV/0!</v>
      </c>
      <c r="I8" s="13" t="e">
        <f t="shared" si="1"/>
        <v>#DIV/0!</v>
      </c>
    </row>
    <row r="9" spans="1:11" ht="30" x14ac:dyDescent="0.2">
      <c r="A9" s="10" t="s">
        <v>8</v>
      </c>
      <c r="B9" s="4">
        <f>SUM(B10:B13)</f>
        <v>310387.36231</v>
      </c>
      <c r="C9" s="5">
        <f>SUM(B9/$B$173)</f>
        <v>0.33941634627052858</v>
      </c>
      <c r="D9" s="4">
        <f>SUM(D10:D13)</f>
        <v>338248.9</v>
      </c>
      <c r="E9" s="5">
        <f>D9/$D$173</f>
        <v>0.38167315557131076</v>
      </c>
      <c r="F9" s="4">
        <f>SUM(F10:F13)</f>
        <v>338247.76119000005</v>
      </c>
      <c r="G9" s="5">
        <f>F9/$F$173</f>
        <v>0.38541983919418199</v>
      </c>
      <c r="H9" s="4">
        <f t="shared" si="0"/>
        <v>8.9760094201819953</v>
      </c>
      <c r="I9" s="13">
        <f t="shared" si="1"/>
        <v>99.999663321891077</v>
      </c>
    </row>
    <row r="10" spans="1:11" ht="45" x14ac:dyDescent="0.2">
      <c r="A10" s="19" t="s">
        <v>11</v>
      </c>
      <c r="B10" s="4">
        <v>308285.05231</v>
      </c>
      <c r="C10" s="5">
        <f>SUM(B10/$B$173)</f>
        <v>0.3371174176878135</v>
      </c>
      <c r="D10" s="4">
        <v>336341.5</v>
      </c>
      <c r="E10" s="5">
        <f>D10/$D$173</f>
        <v>0.37952088433868675</v>
      </c>
      <c r="F10" s="4">
        <v>336340.36119000003</v>
      </c>
      <c r="G10" s="5">
        <f>F10/$F$173</f>
        <v>0.38324643293513494</v>
      </c>
      <c r="H10" s="4">
        <f t="shared" si="0"/>
        <v>9.1004441083924519</v>
      </c>
      <c r="I10" s="13">
        <f t="shared" si="1"/>
        <v>99.999661412582157</v>
      </c>
    </row>
    <row r="11" spans="1:11" ht="39" hidden="1" customHeight="1" x14ac:dyDescent="0.2">
      <c r="A11" s="19" t="s">
        <v>12</v>
      </c>
      <c r="B11" s="4">
        <v>0</v>
      </c>
      <c r="C11" s="5">
        <f>SUM(B11/$B$173)</f>
        <v>0</v>
      </c>
      <c r="D11" s="4">
        <v>0</v>
      </c>
      <c r="E11" s="5">
        <f>D11/$D$173</f>
        <v>0</v>
      </c>
      <c r="F11" s="4">
        <v>0</v>
      </c>
      <c r="G11" s="5">
        <f>F11/$F$173</f>
        <v>0</v>
      </c>
      <c r="H11" s="4" t="e">
        <f t="shared" si="0"/>
        <v>#DIV/0!</v>
      </c>
      <c r="I11" s="13" t="e">
        <f t="shared" si="1"/>
        <v>#DIV/0!</v>
      </c>
    </row>
    <row r="12" spans="1:11" ht="75" customHeight="1" x14ac:dyDescent="0.2">
      <c r="A12" s="19" t="s">
        <v>13</v>
      </c>
      <c r="B12" s="4">
        <v>1005</v>
      </c>
      <c r="C12" s="5">
        <f>SUM(B12/$B$173)</f>
        <v>1.0989926441051215E-3</v>
      </c>
      <c r="D12" s="4">
        <v>0</v>
      </c>
      <c r="E12" s="5">
        <f>D12/$D$173</f>
        <v>0</v>
      </c>
      <c r="F12" s="4">
        <v>0</v>
      </c>
      <c r="G12" s="5">
        <f>F12/$F$173</f>
        <v>0</v>
      </c>
      <c r="H12" s="4">
        <f t="shared" si="0"/>
        <v>-100</v>
      </c>
      <c r="I12" s="13" t="s">
        <v>79</v>
      </c>
    </row>
    <row r="13" spans="1:11" ht="57" customHeight="1" x14ac:dyDescent="0.2">
      <c r="A13" s="19" t="s">
        <v>130</v>
      </c>
      <c r="B13" s="4">
        <v>1097.31</v>
      </c>
      <c r="C13" s="5">
        <f>SUM(B13/$B$173)</f>
        <v>1.1999359386099409E-3</v>
      </c>
      <c r="D13" s="4">
        <v>1907.4</v>
      </c>
      <c r="E13" s="5">
        <f>D13/$D$173</f>
        <v>2.152271232624018E-3</v>
      </c>
      <c r="F13" s="4">
        <v>1907.4</v>
      </c>
      <c r="G13" s="5">
        <f>F13/$F$173</f>
        <v>2.1734062590470053E-3</v>
      </c>
      <c r="H13" s="4" t="s">
        <v>79</v>
      </c>
      <c r="I13" s="13">
        <f t="shared" si="1"/>
        <v>100</v>
      </c>
    </row>
    <row r="14" spans="1:11" ht="30" x14ac:dyDescent="0.2">
      <c r="A14" s="10" t="s">
        <v>14</v>
      </c>
      <c r="B14" s="4">
        <f>SUM(B15:B17)</f>
        <v>19450.334000000003</v>
      </c>
      <c r="C14" s="5">
        <f>SUM(B14/$B$173)</f>
        <v>2.1269426857102234E-2</v>
      </c>
      <c r="D14" s="4">
        <f>SUM(D15:D17)</f>
        <v>19905.5</v>
      </c>
      <c r="E14" s="5">
        <f>D14/$D$173</f>
        <v>2.2460959956483898E-2</v>
      </c>
      <c r="F14" s="4">
        <f>SUM(F15:F17)</f>
        <v>19905.5</v>
      </c>
      <c r="G14" s="5">
        <f>F14/$F$173</f>
        <v>2.2681523691653643E-2</v>
      </c>
      <c r="H14" s="4">
        <f t="shared" si="0"/>
        <v>2.3401449044525293</v>
      </c>
      <c r="I14" s="13">
        <f t="shared" si="1"/>
        <v>100</v>
      </c>
    </row>
    <row r="15" spans="1:11" ht="32.25" customHeight="1" x14ac:dyDescent="0.2">
      <c r="A15" s="19" t="s">
        <v>15</v>
      </c>
      <c r="B15" s="4">
        <v>16388.434000000001</v>
      </c>
      <c r="C15" s="5">
        <f>SUM(B15/$B$173)</f>
        <v>1.7921162601395296E-2</v>
      </c>
      <c r="D15" s="4">
        <v>19905.5</v>
      </c>
      <c r="E15" s="5">
        <f>D15/$D$173</f>
        <v>2.2460959956483898E-2</v>
      </c>
      <c r="F15" s="4">
        <v>19905.5</v>
      </c>
      <c r="G15" s="5">
        <f>F15/$F$173</f>
        <v>2.2681523691653643E-2</v>
      </c>
      <c r="H15" s="4">
        <f t="shared" si="0"/>
        <v>21.460659389420613</v>
      </c>
      <c r="I15" s="13">
        <f t="shared" si="1"/>
        <v>100</v>
      </c>
    </row>
    <row r="16" spans="1:11" ht="37.5" hidden="1" customHeight="1" x14ac:dyDescent="0.2">
      <c r="A16" s="19" t="s">
        <v>16</v>
      </c>
      <c r="B16" s="4">
        <v>0</v>
      </c>
      <c r="C16" s="5">
        <f>SUM(B16/$B$173)</f>
        <v>0</v>
      </c>
      <c r="D16" s="4">
        <v>0</v>
      </c>
      <c r="E16" s="5">
        <f>D16/$D$173</f>
        <v>0</v>
      </c>
      <c r="F16" s="4">
        <v>0</v>
      </c>
      <c r="G16" s="5">
        <f>F16/$F$173</f>
        <v>0</v>
      </c>
      <c r="H16" s="4" t="e">
        <f t="shared" si="0"/>
        <v>#DIV/0!</v>
      </c>
      <c r="I16" s="13" t="e">
        <f t="shared" si="1"/>
        <v>#DIV/0!</v>
      </c>
    </row>
    <row r="17" spans="1:9" ht="77.25" customHeight="1" x14ac:dyDescent="0.2">
      <c r="A17" s="19" t="s">
        <v>13</v>
      </c>
      <c r="B17" s="4">
        <v>3061.9</v>
      </c>
      <c r="C17" s="5">
        <f>SUM(B17/$B$173)</f>
        <v>3.3482642557069366E-3</v>
      </c>
      <c r="D17" s="4">
        <v>0</v>
      </c>
      <c r="E17" s="5">
        <f>D17/$D$173</f>
        <v>0</v>
      </c>
      <c r="F17" s="4">
        <v>0</v>
      </c>
      <c r="G17" s="5">
        <f>F17/$F$173</f>
        <v>0</v>
      </c>
      <c r="H17" s="4">
        <f t="shared" si="0"/>
        <v>-100</v>
      </c>
      <c r="I17" s="13" t="s">
        <v>79</v>
      </c>
    </row>
    <row r="18" spans="1:9" ht="23.25" customHeight="1" x14ac:dyDescent="0.2">
      <c r="A18" s="10" t="s">
        <v>17</v>
      </c>
      <c r="B18" s="4">
        <f>SUM(B19:B20)</f>
        <v>107.9622</v>
      </c>
      <c r="C18" s="5">
        <f>SUM(B18/$B$173)</f>
        <v>1.1805936680736909E-4</v>
      </c>
      <c r="D18" s="4">
        <f>SUM(D19:D20)</f>
        <v>159.78</v>
      </c>
      <c r="E18" s="5">
        <f>D18/$D$173</f>
        <v>1.8029249111285812E-4</v>
      </c>
      <c r="F18" s="4">
        <f>SUM(F19:F20)</f>
        <v>159.61189999999999</v>
      </c>
      <c r="G18" s="5">
        <f>F18/$F$173</f>
        <v>1.818713969164227E-4</v>
      </c>
      <c r="H18" s="4">
        <f t="shared" si="0"/>
        <v>47.840540485466192</v>
      </c>
      <c r="I18" s="13">
        <f t="shared" si="1"/>
        <v>99.894792840155205</v>
      </c>
    </row>
    <row r="19" spans="1:9" ht="30" customHeight="1" x14ac:dyDescent="0.2">
      <c r="A19" s="19" t="s">
        <v>18</v>
      </c>
      <c r="B19" s="4">
        <v>107.9622</v>
      </c>
      <c r="C19" s="5">
        <f>SUM(B19/$B$173)</f>
        <v>1.1805936680736909E-4</v>
      </c>
      <c r="D19" s="4">
        <v>159.78</v>
      </c>
      <c r="E19" s="5">
        <f>D19/$D$173</f>
        <v>1.8029249111285812E-4</v>
      </c>
      <c r="F19" s="4">
        <v>159.61189999999999</v>
      </c>
      <c r="G19" s="5">
        <f>F19/$F$173</f>
        <v>1.818713969164227E-4</v>
      </c>
      <c r="H19" s="4">
        <f t="shared" si="0"/>
        <v>47.840540485466192</v>
      </c>
      <c r="I19" s="13">
        <f t="shared" si="1"/>
        <v>99.894792840155205</v>
      </c>
    </row>
    <row r="20" spans="1:9" ht="51" hidden="1" customHeight="1" x14ac:dyDescent="0.2">
      <c r="A20" s="19" t="s">
        <v>19</v>
      </c>
      <c r="B20" s="4">
        <v>0</v>
      </c>
      <c r="C20" s="5">
        <f>SUM(B20/$B$173)</f>
        <v>0</v>
      </c>
      <c r="D20" s="4">
        <v>0</v>
      </c>
      <c r="E20" s="5">
        <f>D20/$D$173</f>
        <v>0</v>
      </c>
      <c r="F20" s="4">
        <v>0</v>
      </c>
      <c r="G20" s="5">
        <f>F20/$F$173</f>
        <v>0</v>
      </c>
      <c r="H20" s="4" t="e">
        <f t="shared" si="0"/>
        <v>#DIV/0!</v>
      </c>
      <c r="I20" s="13" t="e">
        <f t="shared" si="1"/>
        <v>#DIV/0!</v>
      </c>
    </row>
    <row r="21" spans="1:9" ht="35.25" customHeight="1" x14ac:dyDescent="0.2">
      <c r="A21" s="10" t="s">
        <v>56</v>
      </c>
      <c r="B21" s="4">
        <v>28988.999059999998</v>
      </c>
      <c r="C21" s="5">
        <f>SUM(B21/$B$173)</f>
        <v>3.170019574816943E-2</v>
      </c>
      <c r="D21" s="4">
        <v>28276.1</v>
      </c>
      <c r="E21" s="5">
        <f>D21/$D$173</f>
        <v>3.1906174164202571E-2</v>
      </c>
      <c r="F21" s="4">
        <v>27958.68477</v>
      </c>
      <c r="G21" s="5">
        <f>F21/$F$173</f>
        <v>3.1857806686505279E-2</v>
      </c>
      <c r="H21" s="4">
        <f t="shared" si="0"/>
        <v>-3.5541561399464143</v>
      </c>
      <c r="I21" s="13">
        <f t="shared" si="1"/>
        <v>98.87744338858613</v>
      </c>
    </row>
    <row r="22" spans="1:9" ht="45" customHeight="1" x14ac:dyDescent="0.2">
      <c r="A22" s="9" t="s">
        <v>20</v>
      </c>
      <c r="B22" s="4">
        <f>SUM(B23+B29+B35+B38)</f>
        <v>113542.34387</v>
      </c>
      <c r="C22" s="5">
        <f>SUM(B22/$B$173)</f>
        <v>0.12416139373888978</v>
      </c>
      <c r="D22" s="4">
        <f>SUM(D23+D29+D35+D38)</f>
        <v>112578.06477</v>
      </c>
      <c r="E22" s="5">
        <f>D22/$D$173</f>
        <v>0.12703079072504686</v>
      </c>
      <c r="F22" s="4">
        <f>SUM(F23+F29+F35+F38)</f>
        <v>112569.06912999999</v>
      </c>
      <c r="G22" s="5">
        <f>F22/$F$173</f>
        <v>0.12826796656298467</v>
      </c>
      <c r="H22" s="4">
        <f t="shared" si="0"/>
        <v>-0.85719098868908361</v>
      </c>
      <c r="I22" s="13">
        <f t="shared" si="1"/>
        <v>99.992009420291268</v>
      </c>
    </row>
    <row r="23" spans="1:9" ht="45" x14ac:dyDescent="0.2">
      <c r="A23" s="10" t="s">
        <v>21</v>
      </c>
      <c r="B23" s="4">
        <f>SUM(B24:B28)</f>
        <v>60967.835500000001</v>
      </c>
      <c r="C23" s="5">
        <f>SUM(B23/$B$173)</f>
        <v>6.6669853474140381E-2</v>
      </c>
      <c r="D23" s="4">
        <f>SUM(D24:D28)</f>
        <v>67777.301609999995</v>
      </c>
      <c r="E23" s="5">
        <f>D23/$D$173</f>
        <v>7.6478523896447784E-2</v>
      </c>
      <c r="F23" s="4">
        <f>SUM(F24:F28)</f>
        <v>67771.177789999987</v>
      </c>
      <c r="G23" s="5">
        <f>F23/$F$173</f>
        <v>7.7222555306581397E-2</v>
      </c>
      <c r="H23" s="4">
        <f t="shared" si="0"/>
        <v>11.158904091322029</v>
      </c>
      <c r="I23" s="13">
        <f t="shared" si="1"/>
        <v>99.990964792261508</v>
      </c>
    </row>
    <row r="24" spans="1:9" ht="30" x14ac:dyDescent="0.2">
      <c r="A24" s="19" t="s">
        <v>22</v>
      </c>
      <c r="B24" s="4">
        <v>7710.3249999999998</v>
      </c>
      <c r="C24" s="5">
        <f>SUM(B24/$B$173)</f>
        <v>8.4314332921988262E-3</v>
      </c>
      <c r="D24" s="4">
        <v>9651.4216099999994</v>
      </c>
      <c r="E24" s="5">
        <f>D24/$D$173</f>
        <v>1.0890467172658479E-2</v>
      </c>
      <c r="F24" s="4">
        <v>9651.4216099999994</v>
      </c>
      <c r="G24" s="5">
        <f>F24/$F$173</f>
        <v>1.099741015826545E-2</v>
      </c>
      <c r="H24" s="4">
        <f t="shared" si="0"/>
        <v>25.175289109084247</v>
      </c>
      <c r="I24" s="13">
        <f t="shared" si="1"/>
        <v>100</v>
      </c>
    </row>
    <row r="25" spans="1:9" ht="15" x14ac:dyDescent="0.2">
      <c r="A25" s="19" t="s">
        <v>23</v>
      </c>
      <c r="B25" s="4">
        <v>19017.428360000002</v>
      </c>
      <c r="C25" s="5">
        <f>SUM(B25/$B$173)</f>
        <v>2.0796033708891666E-2</v>
      </c>
      <c r="D25" s="4">
        <v>20903.030999999999</v>
      </c>
      <c r="E25" s="5">
        <f>D25/$D$173</f>
        <v>2.3586553578666274E-2</v>
      </c>
      <c r="F25" s="4">
        <v>20902.591899999999</v>
      </c>
      <c r="G25" s="5">
        <f>F25/$F$173</f>
        <v>2.381767016135327E-2</v>
      </c>
      <c r="H25" s="4">
        <f t="shared" si="0"/>
        <v>9.9128205155494413</v>
      </c>
      <c r="I25" s="13">
        <f t="shared" si="1"/>
        <v>99.997899347707047</v>
      </c>
    </row>
    <row r="26" spans="1:9" ht="30.75" customHeight="1" x14ac:dyDescent="0.2">
      <c r="A26" s="19" t="s">
        <v>24</v>
      </c>
      <c r="B26" s="4">
        <v>32403.53485</v>
      </c>
      <c r="C26" s="5">
        <f>SUM(B26/$B$173)</f>
        <v>3.5434076062839749E-2</v>
      </c>
      <c r="D26" s="4">
        <v>37222.849000000002</v>
      </c>
      <c r="E26" s="5">
        <f>D26/$D$173</f>
        <v>4.2001503145123041E-2</v>
      </c>
      <c r="F26" s="4">
        <v>37217.164279999997</v>
      </c>
      <c r="G26" s="5">
        <f>F26/$F$173</f>
        <v>4.2407474986962679E-2</v>
      </c>
      <c r="H26" s="4">
        <f t="shared" si="0"/>
        <v>14.855260243312614</v>
      </c>
      <c r="I26" s="13">
        <f t="shared" si="1"/>
        <v>99.984727875074782</v>
      </c>
    </row>
    <row r="27" spans="1:9" ht="44.25" hidden="1" customHeight="1" x14ac:dyDescent="0.2">
      <c r="A27" s="19" t="s">
        <v>80</v>
      </c>
      <c r="B27" s="4">
        <v>0</v>
      </c>
      <c r="C27" s="5">
        <f>SUM(B27/$B$173)</f>
        <v>0</v>
      </c>
      <c r="D27" s="4">
        <v>0</v>
      </c>
      <c r="E27" s="5">
        <f>D27/$D$173</f>
        <v>0</v>
      </c>
      <c r="F27" s="4">
        <v>0</v>
      </c>
      <c r="G27" s="5">
        <f>F27/$F$173</f>
        <v>0</v>
      </c>
      <c r="H27" s="4" t="e">
        <f t="shared" si="0"/>
        <v>#DIV/0!</v>
      </c>
      <c r="I27" s="13" t="e">
        <f t="shared" si="1"/>
        <v>#DIV/0!</v>
      </c>
    </row>
    <row r="28" spans="1:9" ht="44.25" customHeight="1" x14ac:dyDescent="0.2">
      <c r="A28" s="19" t="s">
        <v>80</v>
      </c>
      <c r="B28" s="4">
        <v>1836.54729</v>
      </c>
      <c r="C28" s="5">
        <f>SUM(B28/$B$173)</f>
        <v>2.0083104102101446E-3</v>
      </c>
      <c r="D28" s="4">
        <v>0</v>
      </c>
      <c r="E28" s="5">
        <f>D28/$D$173</f>
        <v>0</v>
      </c>
      <c r="F28" s="4">
        <v>0</v>
      </c>
      <c r="G28" s="5">
        <f>F28/$F$173</f>
        <v>0</v>
      </c>
      <c r="H28" s="4">
        <f t="shared" si="0"/>
        <v>-100</v>
      </c>
      <c r="I28" s="13" t="s">
        <v>79</v>
      </c>
    </row>
    <row r="29" spans="1:9" ht="45" x14ac:dyDescent="0.2">
      <c r="A29" s="10" t="s">
        <v>25</v>
      </c>
      <c r="B29" s="4">
        <f>SUM(B30:B32)</f>
        <v>16669.915000000001</v>
      </c>
      <c r="C29" s="5">
        <f>SUM(B29/$B$173)</f>
        <v>1.822896911727127E-2</v>
      </c>
      <c r="D29" s="4">
        <f>SUM(D30:D34)</f>
        <v>27109.272530000002</v>
      </c>
      <c r="E29" s="5">
        <f>D29/$D$173</f>
        <v>3.0589549860377228E-2</v>
      </c>
      <c r="F29" s="4">
        <f>SUM(F30:F34)</f>
        <v>27109.272530000002</v>
      </c>
      <c r="G29" s="5">
        <f>F29/$F$173</f>
        <v>3.0889935301936164E-2</v>
      </c>
      <c r="H29" s="4">
        <f t="shared" si="0"/>
        <v>62.623939774138023</v>
      </c>
      <c r="I29" s="13">
        <f t="shared" si="1"/>
        <v>100</v>
      </c>
    </row>
    <row r="30" spans="1:9" ht="83.25" customHeight="1" x14ac:dyDescent="0.2">
      <c r="A30" s="19" t="s">
        <v>26</v>
      </c>
      <c r="B30" s="4">
        <v>16669.915000000001</v>
      </c>
      <c r="C30" s="5">
        <f>SUM(B30/$B$173)</f>
        <v>1.822896911727127E-2</v>
      </c>
      <c r="D30" s="4">
        <v>17638.2</v>
      </c>
      <c r="E30" s="5">
        <f>D30/$D$173</f>
        <v>1.9902584908917349E-2</v>
      </c>
      <c r="F30" s="4">
        <v>17638.2</v>
      </c>
      <c r="G30" s="5">
        <f>F30/$F$173</f>
        <v>2.0098025730482798E-2</v>
      </c>
      <c r="H30" s="4">
        <f t="shared" si="0"/>
        <v>5.8085779081656881</v>
      </c>
      <c r="I30" s="13">
        <f t="shared" si="1"/>
        <v>100</v>
      </c>
    </row>
    <row r="31" spans="1:9" ht="32.25" customHeight="1" x14ac:dyDescent="0.2">
      <c r="A31" s="19" t="s">
        <v>78</v>
      </c>
      <c r="B31" s="4">
        <v>0</v>
      </c>
      <c r="C31" s="5">
        <f>SUM(B31/$B$173)</f>
        <v>0</v>
      </c>
      <c r="D31" s="4">
        <v>6890.0093699999998</v>
      </c>
      <c r="E31" s="5">
        <f>D31/$D$173</f>
        <v>7.7745459576181878E-3</v>
      </c>
      <c r="F31" s="4">
        <v>6890.0093699999998</v>
      </c>
      <c r="G31" s="5">
        <f>F31/$F$173</f>
        <v>7.8508909980342413E-3</v>
      </c>
      <c r="H31" s="4" t="s">
        <v>79</v>
      </c>
      <c r="I31" s="13">
        <f t="shared" si="1"/>
        <v>100</v>
      </c>
    </row>
    <row r="32" spans="1:9" ht="50.25" customHeight="1" x14ac:dyDescent="0.2">
      <c r="A32" s="19" t="s">
        <v>131</v>
      </c>
      <c r="B32" s="4">
        <v>0</v>
      </c>
      <c r="C32" s="5">
        <f>SUM(B32/$B$173)</f>
        <v>0</v>
      </c>
      <c r="D32" s="4">
        <v>2581.0631600000002</v>
      </c>
      <c r="E32" s="5">
        <f>D32/$D$173</f>
        <v>2.9124189938416916E-3</v>
      </c>
      <c r="F32" s="4">
        <v>2581.0631600000002</v>
      </c>
      <c r="G32" s="5">
        <f>F32/$F$173</f>
        <v>2.9410185734191265E-3</v>
      </c>
      <c r="H32" s="4" t="s">
        <v>79</v>
      </c>
      <c r="I32" s="13">
        <f t="shared" si="1"/>
        <v>100</v>
      </c>
    </row>
    <row r="33" spans="1:9" ht="34.5" hidden="1" customHeight="1" x14ac:dyDescent="0.2">
      <c r="A33" s="19" t="s">
        <v>78</v>
      </c>
      <c r="B33" s="4">
        <v>0</v>
      </c>
      <c r="C33" s="5">
        <f>SUM(B33/$B$173)</f>
        <v>0</v>
      </c>
      <c r="D33" s="4">
        <v>0</v>
      </c>
      <c r="E33" s="5">
        <f>D33/$D$173</f>
        <v>0</v>
      </c>
      <c r="F33" s="4">
        <v>0</v>
      </c>
      <c r="G33" s="5">
        <f>F33/$F$173</f>
        <v>0</v>
      </c>
      <c r="H33" s="4" t="e">
        <f t="shared" si="0"/>
        <v>#DIV/0!</v>
      </c>
      <c r="I33" s="13" t="e">
        <f t="shared" si="1"/>
        <v>#DIV/0!</v>
      </c>
    </row>
    <row r="34" spans="1:9" ht="56.25" hidden="1" customHeight="1" x14ac:dyDescent="0.2">
      <c r="A34" s="19" t="s">
        <v>59</v>
      </c>
      <c r="B34" s="4">
        <v>0</v>
      </c>
      <c r="C34" s="5">
        <f>SUM(B34/$B$173)</f>
        <v>0</v>
      </c>
      <c r="D34" s="4">
        <v>0</v>
      </c>
      <c r="E34" s="5">
        <f>D34/$D$173</f>
        <v>0</v>
      </c>
      <c r="F34" s="4">
        <v>0</v>
      </c>
      <c r="G34" s="5">
        <f>F34/$F$173</f>
        <v>0</v>
      </c>
      <c r="H34" s="4" t="e">
        <f t="shared" si="0"/>
        <v>#DIV/0!</v>
      </c>
      <c r="I34" s="13" t="e">
        <f t="shared" si="1"/>
        <v>#DIV/0!</v>
      </c>
    </row>
    <row r="35" spans="1:9" ht="33.75" customHeight="1" x14ac:dyDescent="0.2">
      <c r="A35" s="10" t="s">
        <v>27</v>
      </c>
      <c r="B35" s="4">
        <f>SUM(B36:B37)</f>
        <v>26996.146929999999</v>
      </c>
      <c r="C35" s="5">
        <f>SUM(B35/$B$173)</f>
        <v>2.9520962084826921E-2</v>
      </c>
      <c r="D35" s="4">
        <f>SUM(D36:D37)</f>
        <v>8908.2906299999995</v>
      </c>
      <c r="E35" s="5">
        <f>D35/$D$173</f>
        <v>1.0051933341094206E-2</v>
      </c>
      <c r="F35" s="4">
        <f>SUM(F36:F37)</f>
        <v>8908.1852299999991</v>
      </c>
      <c r="G35" s="5">
        <f>F35/$F$173</f>
        <v>1.0150521933329182E-2</v>
      </c>
      <c r="H35" s="4">
        <f t="shared" si="0"/>
        <v>-67.002012349767568</v>
      </c>
      <c r="I35" s="13">
        <f t="shared" si="1"/>
        <v>99.998816832494825</v>
      </c>
    </row>
    <row r="36" spans="1:9" ht="33" customHeight="1" x14ac:dyDescent="0.2">
      <c r="A36" s="19" t="s">
        <v>28</v>
      </c>
      <c r="B36" s="4">
        <v>20496.146929999999</v>
      </c>
      <c r="C36" s="5">
        <f>SUM(B36/$B$173)</f>
        <v>2.2413049461261457E-2</v>
      </c>
      <c r="D36" s="4">
        <v>6783.2906300000004</v>
      </c>
      <c r="E36" s="5">
        <f>D36/$D$173</f>
        <v>7.6541267093829567E-3</v>
      </c>
      <c r="F36" s="4">
        <v>6783.18523</v>
      </c>
      <c r="G36" s="5">
        <f>F36/$F$173</f>
        <v>7.7291691491859068E-3</v>
      </c>
      <c r="H36" s="4">
        <f t="shared" si="0"/>
        <v>-66.905071215743874</v>
      </c>
      <c r="I36" s="13">
        <f t="shared" si="1"/>
        <v>99.998446181864381</v>
      </c>
    </row>
    <row r="37" spans="1:9" ht="48.75" customHeight="1" x14ac:dyDescent="0.2">
      <c r="A37" s="19" t="s">
        <v>57</v>
      </c>
      <c r="B37" s="4">
        <v>6500</v>
      </c>
      <c r="C37" s="5">
        <f>SUM(B37/$B$173)</f>
        <v>7.1079126235654615E-3</v>
      </c>
      <c r="D37" s="4">
        <v>2125</v>
      </c>
      <c r="E37" s="5">
        <f>D37/$D$173</f>
        <v>2.3978066317112499E-3</v>
      </c>
      <c r="F37" s="4">
        <v>2125</v>
      </c>
      <c r="G37" s="5">
        <f>F37/$F$173</f>
        <v>2.4213527841432767E-3</v>
      </c>
      <c r="H37" s="4">
        <f t="shared" si="0"/>
        <v>-67.307692307692307</v>
      </c>
      <c r="I37" s="13">
        <f t="shared" si="1"/>
        <v>100</v>
      </c>
    </row>
    <row r="38" spans="1:9" ht="31.5" customHeight="1" x14ac:dyDescent="0.2">
      <c r="A38" s="10" t="s">
        <v>58</v>
      </c>
      <c r="B38" s="4">
        <v>8908.4464399999997</v>
      </c>
      <c r="C38" s="5">
        <f>SUM(B38/$B$173)</f>
        <v>9.7416090626512002E-3</v>
      </c>
      <c r="D38" s="4">
        <v>8783.2000000000007</v>
      </c>
      <c r="E38" s="5">
        <f>D38/$D$173</f>
        <v>9.9107836271276478E-3</v>
      </c>
      <c r="F38" s="4">
        <v>8780.4335800000008</v>
      </c>
      <c r="G38" s="5">
        <f>F38/$F$173</f>
        <v>1.0004954021137939E-2</v>
      </c>
      <c r="H38" s="4">
        <f t="shared" si="0"/>
        <v>-1.4369829898196969</v>
      </c>
      <c r="I38" s="13">
        <f t="shared" si="1"/>
        <v>99.968503278987157</v>
      </c>
    </row>
    <row r="39" spans="1:9" ht="42.75" x14ac:dyDescent="0.2">
      <c r="A39" s="9" t="s">
        <v>55</v>
      </c>
      <c r="B39" s="4">
        <f>B40</f>
        <v>13718.1</v>
      </c>
      <c r="C39" s="5">
        <f>SUM(B39/$B$173)</f>
        <v>1.5001085563282055E-2</v>
      </c>
      <c r="D39" s="4">
        <f>D40</f>
        <v>1107.3</v>
      </c>
      <c r="E39" s="5">
        <f>D39/$D$173</f>
        <v>1.2494547215500548E-3</v>
      </c>
      <c r="F39" s="4">
        <f>F40</f>
        <v>976.72</v>
      </c>
      <c r="G39" s="5">
        <f>F39/$F$173</f>
        <v>1.11293350180161E-3</v>
      </c>
      <c r="H39" s="4">
        <f t="shared" si="0"/>
        <v>-92.88006356565414</v>
      </c>
      <c r="I39" s="13">
        <f t="shared" si="1"/>
        <v>88.207351214666303</v>
      </c>
    </row>
    <row r="40" spans="1:9" ht="45.75" customHeight="1" x14ac:dyDescent="0.2">
      <c r="A40" s="19" t="s">
        <v>30</v>
      </c>
      <c r="B40" s="4">
        <v>13718.1</v>
      </c>
      <c r="C40" s="5">
        <f>SUM(B40/$B$173)</f>
        <v>1.5001085563282055E-2</v>
      </c>
      <c r="D40" s="4">
        <v>1107.3</v>
      </c>
      <c r="E40" s="5">
        <f>D40/$D$173</f>
        <v>1.2494547215500548E-3</v>
      </c>
      <c r="F40" s="4">
        <v>976.72</v>
      </c>
      <c r="G40" s="5">
        <f>F40/$F$173</f>
        <v>1.11293350180161E-3</v>
      </c>
      <c r="H40" s="4">
        <f t="shared" si="0"/>
        <v>-92.88006356565414</v>
      </c>
      <c r="I40" s="13">
        <f t="shared" si="1"/>
        <v>88.207351214666303</v>
      </c>
    </row>
    <row r="41" spans="1:9" ht="42" customHeight="1" x14ac:dyDescent="0.2">
      <c r="A41" s="18" t="s">
        <v>31</v>
      </c>
      <c r="B41" s="24">
        <f>SUM(B42+B50+B54)</f>
        <v>18747.80488</v>
      </c>
      <c r="C41" s="25">
        <f>SUM(B41/$B$173)</f>
        <v>2.0501193687799103E-2</v>
      </c>
      <c r="D41" s="24">
        <f>SUM(D42+D46+D48+D50)</f>
        <v>21634.550000000003</v>
      </c>
      <c r="E41" s="25">
        <f>D41/$D$173</f>
        <v>2.4411984688982882E-2</v>
      </c>
      <c r="F41" s="24">
        <f>SUM(F42+F46+F48+F50)</f>
        <v>20206.12271</v>
      </c>
      <c r="G41" s="5">
        <f>F41/$F$173</f>
        <v>2.3024071284987853E-2</v>
      </c>
      <c r="H41" s="4">
        <f t="shared" si="0"/>
        <v>7.7786057585638844</v>
      </c>
      <c r="I41" s="13">
        <f t="shared" si="1"/>
        <v>93.397471683025515</v>
      </c>
    </row>
    <row r="42" spans="1:9" ht="30" x14ac:dyDescent="0.2">
      <c r="A42" s="10" t="s">
        <v>32</v>
      </c>
      <c r="B42" s="4">
        <f>SUM(B43:B45)</f>
        <v>15394.40488</v>
      </c>
      <c r="C42" s="5">
        <f>SUM(B42/$B$173)</f>
        <v>1.683416688905073E-2</v>
      </c>
      <c r="D42" s="4">
        <f>SUM(D43:D45)</f>
        <v>18210.050000000003</v>
      </c>
      <c r="E42" s="5">
        <f>D42/$D$173</f>
        <v>2.0547848778255742E-2</v>
      </c>
      <c r="F42" s="4">
        <f>SUM(F43:F45)</f>
        <v>16781.673190000001</v>
      </c>
      <c r="G42" s="5">
        <f>F42/$F$173</f>
        <v>1.9122047577030156E-2</v>
      </c>
      <c r="H42" s="4">
        <f t="shared" si="0"/>
        <v>9.0115098362932002</v>
      </c>
      <c r="I42" s="13">
        <f t="shared" si="1"/>
        <v>92.156107149623409</v>
      </c>
    </row>
    <row r="43" spans="1:9" ht="36" customHeight="1" x14ac:dyDescent="0.2">
      <c r="A43" s="19" t="s">
        <v>33</v>
      </c>
      <c r="B43" s="4">
        <v>9615.29666</v>
      </c>
      <c r="C43" s="5">
        <f>SUM(B43/$B$173)</f>
        <v>1.0514567462913973E-2</v>
      </c>
      <c r="D43" s="4">
        <v>9943.9</v>
      </c>
      <c r="E43" s="5">
        <f>D43/$D$173</f>
        <v>1.1220493818858115E-2</v>
      </c>
      <c r="F43" s="4">
        <v>9649.3860700000005</v>
      </c>
      <c r="G43" s="5">
        <f>F43/$F$173</f>
        <v>1.0995090741584871E-2</v>
      </c>
      <c r="H43" s="4">
        <f t="shared" si="0"/>
        <v>0.35453310704195928</v>
      </c>
      <c r="I43" s="13">
        <f t="shared" si="1"/>
        <v>97.038245255885528</v>
      </c>
    </row>
    <row r="44" spans="1:9" ht="30.75" customHeight="1" x14ac:dyDescent="0.2">
      <c r="A44" s="19" t="s">
        <v>34</v>
      </c>
      <c r="B44" s="4">
        <v>3296.8682199999998</v>
      </c>
      <c r="C44" s="5">
        <f>SUM(B44/$B$173)</f>
        <v>3.605207882949199E-3</v>
      </c>
      <c r="D44" s="4">
        <v>6828.75</v>
      </c>
      <c r="E44" s="5">
        <f>D44/$D$173</f>
        <v>7.7054221347285633E-3</v>
      </c>
      <c r="F44" s="4">
        <v>5695.05</v>
      </c>
      <c r="G44" s="5">
        <f>F44/$F$173</f>
        <v>6.4892824345106669E-3</v>
      </c>
      <c r="H44" s="4">
        <f t="shared" si="0"/>
        <v>72.741208321635611</v>
      </c>
      <c r="I44" s="13">
        <f t="shared" si="1"/>
        <v>83.398132894014282</v>
      </c>
    </row>
    <row r="45" spans="1:9" ht="33" customHeight="1" x14ac:dyDescent="0.2">
      <c r="A45" s="19" t="s">
        <v>35</v>
      </c>
      <c r="B45" s="4">
        <v>2482.2399999999998</v>
      </c>
      <c r="C45" s="5">
        <f>SUM(B45/$B$173)</f>
        <v>2.7143915431875588E-3</v>
      </c>
      <c r="D45" s="4">
        <v>1437.4</v>
      </c>
      <c r="E45" s="5">
        <f>D45/$D$173</f>
        <v>1.6219328246690591E-3</v>
      </c>
      <c r="F45" s="4">
        <v>1437.23712</v>
      </c>
      <c r="G45" s="5">
        <f>F45/$F$173</f>
        <v>1.6376744009346186E-3</v>
      </c>
      <c r="H45" s="4">
        <f t="shared" si="0"/>
        <v>-42.099187830346771</v>
      </c>
      <c r="I45" s="13">
        <f t="shared" si="1"/>
        <v>99.988668429108102</v>
      </c>
    </row>
    <row r="46" spans="1:9" ht="45" customHeight="1" x14ac:dyDescent="0.2">
      <c r="A46" s="10" t="s">
        <v>147</v>
      </c>
      <c r="B46" s="4">
        <f>SUM(B47)</f>
        <v>0</v>
      </c>
      <c r="C46" s="5">
        <f>SUM(B46/$B$173)</f>
        <v>0</v>
      </c>
      <c r="D46" s="4">
        <f>SUM(D47)</f>
        <v>7.3</v>
      </c>
      <c r="E46" s="5">
        <f>D46/$D$173</f>
        <v>8.2371710171727633E-6</v>
      </c>
      <c r="F46" s="4">
        <f>SUM(F47)</f>
        <v>7.3</v>
      </c>
      <c r="G46" s="5">
        <f>F46/$F$173</f>
        <v>8.3180589761157262E-6</v>
      </c>
      <c r="H46" s="4" t="s">
        <v>79</v>
      </c>
      <c r="I46" s="13">
        <f t="shared" si="1"/>
        <v>100</v>
      </c>
    </row>
    <row r="47" spans="1:9" ht="49.5" customHeight="1" x14ac:dyDescent="0.2">
      <c r="A47" s="19" t="s">
        <v>146</v>
      </c>
      <c r="B47" s="4">
        <v>0</v>
      </c>
      <c r="C47" s="5">
        <f>SUM(B47/$B$173)</f>
        <v>0</v>
      </c>
      <c r="D47" s="4">
        <v>7.3</v>
      </c>
      <c r="E47" s="5">
        <f>D47/$D$173</f>
        <v>8.2371710171727633E-6</v>
      </c>
      <c r="F47" s="4">
        <v>7.3</v>
      </c>
      <c r="G47" s="5">
        <f>F47/$F$173</f>
        <v>8.3180589761157262E-6</v>
      </c>
      <c r="H47" s="4" t="s">
        <v>79</v>
      </c>
      <c r="I47" s="13">
        <f t="shared" si="1"/>
        <v>100</v>
      </c>
    </row>
    <row r="48" spans="1:9" ht="33" customHeight="1" x14ac:dyDescent="0.2">
      <c r="A48" s="10" t="s">
        <v>137</v>
      </c>
      <c r="B48" s="4">
        <f>SUM(B49)</f>
        <v>0</v>
      </c>
      <c r="C48" s="5">
        <f>SUM(B48/$B$173)</f>
        <v>0</v>
      </c>
      <c r="D48" s="4">
        <f>SUM(D49)</f>
        <v>3</v>
      </c>
      <c r="E48" s="5">
        <f>D48/$D$173</f>
        <v>3.3851387741805877E-6</v>
      </c>
      <c r="F48" s="4">
        <f>SUM(F49)</f>
        <v>3</v>
      </c>
      <c r="G48" s="5">
        <f>F48/$F$173</f>
        <v>3.4183804011434494E-6</v>
      </c>
      <c r="H48" s="4" t="s">
        <v>79</v>
      </c>
      <c r="I48" s="13">
        <f t="shared" si="1"/>
        <v>100</v>
      </c>
    </row>
    <row r="49" spans="1:9" ht="65.25" customHeight="1" x14ac:dyDescent="0.2">
      <c r="A49" s="19" t="s">
        <v>136</v>
      </c>
      <c r="B49" s="4">
        <v>0</v>
      </c>
      <c r="C49" s="5">
        <f>SUM(B49/$B$173)</f>
        <v>0</v>
      </c>
      <c r="D49" s="4">
        <v>3</v>
      </c>
      <c r="E49" s="5">
        <f>D49/$D$173</f>
        <v>3.3851387741805877E-6</v>
      </c>
      <c r="F49" s="4">
        <v>3</v>
      </c>
      <c r="G49" s="5">
        <f>F49/$F$173</f>
        <v>3.4183804011434494E-6</v>
      </c>
      <c r="H49" s="4" t="s">
        <v>79</v>
      </c>
      <c r="I49" s="13">
        <f t="shared" si="1"/>
        <v>100</v>
      </c>
    </row>
    <row r="50" spans="1:9" ht="24" customHeight="1" x14ac:dyDescent="0.2">
      <c r="A50" s="10" t="s">
        <v>138</v>
      </c>
      <c r="B50" s="4">
        <f>SUM(B51:B53)</f>
        <v>3353.4</v>
      </c>
      <c r="C50" s="5">
        <f>SUM(B50/$B$173)</f>
        <v>3.6670267987483724E-3</v>
      </c>
      <c r="D50" s="4">
        <f>SUM(D51:D53)</f>
        <v>3414.2</v>
      </c>
      <c r="E50" s="5">
        <f>D50/$D$173</f>
        <v>3.8525136009357874E-3</v>
      </c>
      <c r="F50" s="4">
        <f>SUM(F51:F53)</f>
        <v>3414.1495199999999</v>
      </c>
      <c r="G50" s="5">
        <f>F50/$F$173</f>
        <v>3.8902872685804384E-3</v>
      </c>
      <c r="H50" s="4">
        <f t="shared" si="0"/>
        <v>1.811579889067815</v>
      </c>
      <c r="I50" s="13">
        <f t="shared" si="1"/>
        <v>99.998521469158234</v>
      </c>
    </row>
    <row r="51" spans="1:9" ht="47.25" customHeight="1" x14ac:dyDescent="0.2">
      <c r="A51" s="19" t="s">
        <v>19</v>
      </c>
      <c r="B51" s="4">
        <v>3353.4</v>
      </c>
      <c r="C51" s="5">
        <f>SUM(B51/$B$173)</f>
        <v>3.6670267987483724E-3</v>
      </c>
      <c r="D51" s="4">
        <v>3414.2</v>
      </c>
      <c r="E51" s="5">
        <f>D51/$D$173</f>
        <v>3.8525136009357874E-3</v>
      </c>
      <c r="F51" s="4">
        <v>3414.1495199999999</v>
      </c>
      <c r="G51" s="5">
        <f>F51/$F$173</f>
        <v>3.8902872685804384E-3</v>
      </c>
      <c r="H51" s="4">
        <f t="shared" si="0"/>
        <v>1.811579889067815</v>
      </c>
      <c r="I51" s="13">
        <f t="shared" si="1"/>
        <v>99.998521469158234</v>
      </c>
    </row>
    <row r="52" spans="1:9" ht="36.75" hidden="1" customHeight="1" x14ac:dyDescent="0.2">
      <c r="A52" s="19" t="s">
        <v>36</v>
      </c>
      <c r="B52" s="4">
        <v>0</v>
      </c>
      <c r="C52" s="5">
        <f>SUM(B52/$B$173)</f>
        <v>0</v>
      </c>
      <c r="D52" s="4">
        <v>0</v>
      </c>
      <c r="E52" s="5">
        <f>D52/$D$173</f>
        <v>0</v>
      </c>
      <c r="F52" s="4">
        <v>0</v>
      </c>
      <c r="G52" s="5">
        <f>F52/$F$173</f>
        <v>0</v>
      </c>
      <c r="H52" s="4" t="e">
        <f t="shared" si="0"/>
        <v>#DIV/0!</v>
      </c>
      <c r="I52" s="13" t="e">
        <f t="shared" si="1"/>
        <v>#DIV/0!</v>
      </c>
    </row>
    <row r="53" spans="1:9" ht="36.75" hidden="1" customHeight="1" x14ac:dyDescent="0.2">
      <c r="A53" s="19" t="s">
        <v>81</v>
      </c>
      <c r="B53" s="4">
        <v>0</v>
      </c>
      <c r="C53" s="5">
        <f>SUM(B53/$B$173)</f>
        <v>0</v>
      </c>
      <c r="D53" s="4">
        <v>0</v>
      </c>
      <c r="E53" s="5">
        <f>D53/$D$173</f>
        <v>0</v>
      </c>
      <c r="F53" s="4">
        <v>0</v>
      </c>
      <c r="G53" s="5">
        <f>F53/$F$173</f>
        <v>0</v>
      </c>
      <c r="H53" s="4" t="e">
        <f t="shared" si="0"/>
        <v>#DIV/0!</v>
      </c>
      <c r="I53" s="13" t="e">
        <f t="shared" si="1"/>
        <v>#DIV/0!</v>
      </c>
    </row>
    <row r="54" spans="1:9" ht="30" hidden="1" x14ac:dyDescent="0.2">
      <c r="A54" s="10" t="s">
        <v>37</v>
      </c>
      <c r="B54" s="4">
        <f>SUM(B55)</f>
        <v>0</v>
      </c>
      <c r="C54" s="5">
        <f>SUM(B54/$B$173)</f>
        <v>0</v>
      </c>
      <c r="D54" s="4">
        <f>SUM(D55)</f>
        <v>0</v>
      </c>
      <c r="E54" s="5">
        <f>D54/$D$173</f>
        <v>0</v>
      </c>
      <c r="F54" s="4">
        <f>SUM(F55)</f>
        <v>0</v>
      </c>
      <c r="G54" s="5">
        <f>F54/$F$173</f>
        <v>0</v>
      </c>
      <c r="H54" s="4" t="e">
        <f t="shared" si="0"/>
        <v>#DIV/0!</v>
      </c>
      <c r="I54" s="13" t="e">
        <f t="shared" si="1"/>
        <v>#DIV/0!</v>
      </c>
    </row>
    <row r="55" spans="1:9" ht="32.25" hidden="1" customHeight="1" x14ac:dyDescent="0.2">
      <c r="A55" s="19" t="s">
        <v>38</v>
      </c>
      <c r="B55" s="4">
        <v>0</v>
      </c>
      <c r="C55" s="5">
        <f>SUM(B55/$B$173)</f>
        <v>0</v>
      </c>
      <c r="D55" s="4">
        <v>0</v>
      </c>
      <c r="E55" s="5">
        <f>D55/$D$173</f>
        <v>0</v>
      </c>
      <c r="F55" s="4">
        <v>0</v>
      </c>
      <c r="G55" s="5">
        <f>F55/$F$173</f>
        <v>0</v>
      </c>
      <c r="H55" s="4" t="e">
        <f t="shared" si="0"/>
        <v>#DIV/0!</v>
      </c>
      <c r="I55" s="13" t="e">
        <f t="shared" si="1"/>
        <v>#DIV/0!</v>
      </c>
    </row>
    <row r="56" spans="1:9" ht="45.75" customHeight="1" x14ac:dyDescent="0.2">
      <c r="A56" s="9" t="s">
        <v>39</v>
      </c>
      <c r="B56" s="4">
        <f>SUM(B59+B57+B61+B64)</f>
        <v>21897.543720000001</v>
      </c>
      <c r="C56" s="5">
        <f>SUM(B56/$B$173)</f>
        <v>2.3945511912686863E-2</v>
      </c>
      <c r="D56" s="4">
        <f>SUM(D57+D61+D64)</f>
        <v>16765.47</v>
      </c>
      <c r="E56" s="5">
        <f>D56/$D$173</f>
        <v>1.8917814188120476E-2</v>
      </c>
      <c r="F56" s="4">
        <f>SUM(F57+F61+F64)</f>
        <v>15019.609039999999</v>
      </c>
      <c r="G56" s="5">
        <f>F56/$F$173</f>
        <v>1.7114245725057656E-2</v>
      </c>
      <c r="H56" s="4">
        <f t="shared" si="0"/>
        <v>-31.409617297478349</v>
      </c>
      <c r="I56" s="13">
        <f t="shared" si="1"/>
        <v>89.586567152605909</v>
      </c>
    </row>
    <row r="57" spans="1:9" ht="45" hidden="1" x14ac:dyDescent="0.2">
      <c r="A57" s="10" t="s">
        <v>40</v>
      </c>
      <c r="B57" s="4">
        <f>SUM(B58)</f>
        <v>0</v>
      </c>
      <c r="C57" s="5">
        <f>SUM(B57/$B$173)</f>
        <v>0</v>
      </c>
      <c r="D57" s="4">
        <f>SUM(D58)</f>
        <v>0</v>
      </c>
      <c r="E57" s="5">
        <f>D57/$D$173</f>
        <v>0</v>
      </c>
      <c r="F57" s="4">
        <f>SUM(F58)</f>
        <v>0</v>
      </c>
      <c r="G57" s="5">
        <f>F57/$F$173</f>
        <v>0</v>
      </c>
      <c r="H57" s="4" t="e">
        <f t="shared" si="0"/>
        <v>#DIV/0!</v>
      </c>
      <c r="I57" s="13" t="e">
        <f t="shared" si="1"/>
        <v>#DIV/0!</v>
      </c>
    </row>
    <row r="58" spans="1:9" ht="33.75" hidden="1" customHeight="1" x14ac:dyDescent="0.2">
      <c r="A58" s="19" t="s">
        <v>41</v>
      </c>
      <c r="B58" s="4">
        <v>0</v>
      </c>
      <c r="C58" s="5">
        <f>SUM(B58/$B$173)</f>
        <v>0</v>
      </c>
      <c r="D58" s="4">
        <v>0</v>
      </c>
      <c r="E58" s="5">
        <f>D58/$D$173</f>
        <v>0</v>
      </c>
      <c r="F58" s="4">
        <v>0</v>
      </c>
      <c r="G58" s="5">
        <f>F58/$F$173</f>
        <v>0</v>
      </c>
      <c r="H58" s="4" t="e">
        <f t="shared" si="0"/>
        <v>#DIV/0!</v>
      </c>
      <c r="I58" s="13" t="e">
        <f t="shared" si="1"/>
        <v>#DIV/0!</v>
      </c>
    </row>
    <row r="59" spans="1:9" ht="45.75" customHeight="1" x14ac:dyDescent="0.2">
      <c r="A59" s="10" t="s">
        <v>40</v>
      </c>
      <c r="B59" s="4">
        <f>SUM(B60)</f>
        <v>4288.9209600000004</v>
      </c>
      <c r="C59" s="5">
        <f>SUM(B59/$B$173)</f>
        <v>4.6900423743166924E-3</v>
      </c>
      <c r="D59" s="4">
        <f>SUM(D60)</f>
        <v>0</v>
      </c>
      <c r="E59" s="5">
        <f>D59/$D$173</f>
        <v>0</v>
      </c>
      <c r="F59" s="4">
        <f>SUM(F60)</f>
        <v>0</v>
      </c>
      <c r="G59" s="5">
        <f>F59/$F$173</f>
        <v>0</v>
      </c>
      <c r="H59" s="4">
        <f t="shared" si="0"/>
        <v>-100</v>
      </c>
      <c r="I59" s="13" t="s">
        <v>79</v>
      </c>
    </row>
    <row r="60" spans="1:9" ht="33.75" customHeight="1" x14ac:dyDescent="0.2">
      <c r="A60" s="19" t="s">
        <v>41</v>
      </c>
      <c r="B60" s="4">
        <v>4288.9209600000004</v>
      </c>
      <c r="C60" s="5">
        <f>SUM(B60/$B$173)</f>
        <v>4.6900423743166924E-3</v>
      </c>
      <c r="D60" s="4">
        <v>0</v>
      </c>
      <c r="E60" s="5">
        <f>D60/$D$173</f>
        <v>0</v>
      </c>
      <c r="F60" s="4">
        <v>0</v>
      </c>
      <c r="G60" s="5">
        <f>F60/$F$173</f>
        <v>0</v>
      </c>
      <c r="H60" s="4">
        <f t="shared" si="0"/>
        <v>-100</v>
      </c>
      <c r="I60" s="13" t="s">
        <v>79</v>
      </c>
    </row>
    <row r="61" spans="1:9" ht="45" x14ac:dyDescent="0.2">
      <c r="A61" s="10" t="s">
        <v>140</v>
      </c>
      <c r="B61" s="4">
        <f>SUM(B62:B63)</f>
        <v>7657.1107300000003</v>
      </c>
      <c r="C61" s="5">
        <f>SUM(B61/$B$173)</f>
        <v>8.3732421565854698E-3</v>
      </c>
      <c r="D61" s="4">
        <f>SUM(D62)</f>
        <v>4433.3</v>
      </c>
      <c r="E61" s="5">
        <f>D61/$D$173</f>
        <v>5.0024452425249336E-3</v>
      </c>
      <c r="F61" s="4">
        <f>SUM(F62)</f>
        <v>4426.0309800000005</v>
      </c>
      <c r="G61" s="5">
        <f>F61/$F$173</f>
        <v>5.0432858522952454E-3</v>
      </c>
      <c r="H61" s="4">
        <f t="shared" si="0"/>
        <v>-42.197114080391515</v>
      </c>
      <c r="I61" s="13">
        <f t="shared" si="1"/>
        <v>99.836035910044444</v>
      </c>
    </row>
    <row r="62" spans="1:9" ht="79.5" customHeight="1" x14ac:dyDescent="0.2">
      <c r="A62" s="19" t="s">
        <v>42</v>
      </c>
      <c r="B62" s="4">
        <v>4157.1107300000003</v>
      </c>
      <c r="C62" s="5">
        <f>SUM(B62/$B$173)</f>
        <v>4.5459045900502204E-3</v>
      </c>
      <c r="D62" s="4">
        <v>4433.3</v>
      </c>
      <c r="E62" s="5">
        <f>D62/$D$173</f>
        <v>5.0024452425249336E-3</v>
      </c>
      <c r="F62" s="4">
        <v>4426.0309800000005</v>
      </c>
      <c r="G62" s="5">
        <f>F62/$F$173</f>
        <v>5.0432858522952454E-3</v>
      </c>
      <c r="H62" s="4">
        <f t="shared" si="0"/>
        <v>6.4689219861122211</v>
      </c>
      <c r="I62" s="13">
        <f t="shared" si="1"/>
        <v>99.836035910044444</v>
      </c>
    </row>
    <row r="63" spans="1:9" ht="46.5" customHeight="1" x14ac:dyDescent="0.2">
      <c r="A63" s="19" t="s">
        <v>154</v>
      </c>
      <c r="B63" s="4">
        <v>3500</v>
      </c>
      <c r="C63" s="5">
        <f>SUM(B63/$B$173)</f>
        <v>3.8273375665352485E-3</v>
      </c>
      <c r="D63" s="4">
        <v>0</v>
      </c>
      <c r="E63" s="5">
        <f>D63/$D$173</f>
        <v>0</v>
      </c>
      <c r="F63" s="4">
        <v>0</v>
      </c>
      <c r="G63" s="5">
        <f>F63/$F$173</f>
        <v>0</v>
      </c>
      <c r="H63" s="4">
        <f t="shared" si="0"/>
        <v>-100</v>
      </c>
      <c r="I63" s="13"/>
    </row>
    <row r="64" spans="1:9" ht="30" x14ac:dyDescent="0.2">
      <c r="A64" s="10" t="s">
        <v>141</v>
      </c>
      <c r="B64" s="4">
        <f>SUM(B65)</f>
        <v>9951.5120299999999</v>
      </c>
      <c r="C64" s="5">
        <f>SUM(B64/$B$173)</f>
        <v>1.0882227381784701E-2</v>
      </c>
      <c r="D64" s="4">
        <f>SUM(D65)</f>
        <v>12332.17</v>
      </c>
      <c r="E64" s="5">
        <f>D64/$D$173</f>
        <v>1.391536894559554E-2</v>
      </c>
      <c r="F64" s="4">
        <f>SUM(F65)</f>
        <v>10593.57806</v>
      </c>
      <c r="G64" s="5">
        <f>F64/$F$173</f>
        <v>1.2070959872762414E-2</v>
      </c>
      <c r="H64" s="4">
        <f t="shared" si="0"/>
        <v>6.4519444689853884</v>
      </c>
      <c r="I64" s="13">
        <f t="shared" si="1"/>
        <v>85.901978808271366</v>
      </c>
    </row>
    <row r="65" spans="1:9" ht="32.25" customHeight="1" x14ac:dyDescent="0.2">
      <c r="A65" s="19" t="s">
        <v>43</v>
      </c>
      <c r="B65" s="4">
        <v>9951.5120299999999</v>
      </c>
      <c r="C65" s="5">
        <f>SUM(B65/$B$173)</f>
        <v>1.0882227381784701E-2</v>
      </c>
      <c r="D65" s="4">
        <v>12332.17</v>
      </c>
      <c r="E65" s="5">
        <f>D65/$D$173</f>
        <v>1.391536894559554E-2</v>
      </c>
      <c r="F65" s="4">
        <v>10593.57806</v>
      </c>
      <c r="G65" s="5">
        <f>F65/$F$173</f>
        <v>1.2070959872762414E-2</v>
      </c>
      <c r="H65" s="4">
        <f t="shared" si="0"/>
        <v>6.4519444689853884</v>
      </c>
      <c r="I65" s="13">
        <f t="shared" si="1"/>
        <v>85.901978808271366</v>
      </c>
    </row>
    <row r="66" spans="1:9" ht="42.75" x14ac:dyDescent="0.2">
      <c r="A66" s="9" t="s">
        <v>44</v>
      </c>
      <c r="B66" s="4">
        <f>SUM(B67:B68)</f>
        <v>7047.6445999999996</v>
      </c>
      <c r="C66" s="5">
        <f>SUM(B66/$B$173)</f>
        <v>7.7067756951912239E-3</v>
      </c>
      <c r="D66" s="4">
        <f>SUM(D67:D68)</f>
        <v>7073.2817100000002</v>
      </c>
      <c r="E66" s="5">
        <f>D66/$D$173</f>
        <v>7.9813467257411237E-3</v>
      </c>
      <c r="F66" s="4">
        <f>SUM(F67:F68)</f>
        <v>7051.5361199999998</v>
      </c>
      <c r="G66" s="5">
        <f>F66/$F$173</f>
        <v>8.0349442901877077E-3</v>
      </c>
      <c r="H66" s="4">
        <f t="shared" si="0"/>
        <v>5.5217313313434602E-2</v>
      </c>
      <c r="I66" s="13">
        <f t="shared" si="1"/>
        <v>99.692567171907527</v>
      </c>
    </row>
    <row r="67" spans="1:9" ht="62.25" customHeight="1" x14ac:dyDescent="0.2">
      <c r="A67" s="19" t="s">
        <v>82</v>
      </c>
      <c r="B67" s="4">
        <v>250.00033999999999</v>
      </c>
      <c r="C67" s="5">
        <f>SUM(B67/$B$173)</f>
        <v>2.7338162655102423E-4</v>
      </c>
      <c r="D67" s="4">
        <v>611</v>
      </c>
      <c r="E67" s="5">
        <f>D67/$D$173</f>
        <v>6.8943993034144637E-4</v>
      </c>
      <c r="F67" s="4">
        <v>611</v>
      </c>
      <c r="G67" s="5">
        <f>F67/$F$173</f>
        <v>6.9621014169954918E-4</v>
      </c>
      <c r="H67" s="4" t="s">
        <v>79</v>
      </c>
      <c r="I67" s="13">
        <f t="shared" si="1"/>
        <v>100</v>
      </c>
    </row>
    <row r="68" spans="1:9" ht="32.25" customHeight="1" x14ac:dyDescent="0.2">
      <c r="A68" s="19" t="s">
        <v>29</v>
      </c>
      <c r="B68" s="4">
        <v>6797.64426</v>
      </c>
      <c r="C68" s="5">
        <f>SUM(B68/$B$173)</f>
        <v>7.4333940686402006E-3</v>
      </c>
      <c r="D68" s="4">
        <v>6462.2817100000002</v>
      </c>
      <c r="E68" s="5">
        <f>D68/$D$173</f>
        <v>7.2919067953996783E-3</v>
      </c>
      <c r="F68" s="4">
        <v>6440.5361199999998</v>
      </c>
      <c r="G68" s="5">
        <f>F68/$F$173</f>
        <v>7.3387341484881579E-3</v>
      </c>
      <c r="H68" s="4">
        <f t="shared" si="0"/>
        <v>-5.2534102453899152</v>
      </c>
      <c r="I68" s="13">
        <f t="shared" si="1"/>
        <v>99.663499813597568</v>
      </c>
    </row>
    <row r="69" spans="1:9" ht="15" x14ac:dyDescent="0.2">
      <c r="A69" s="9" t="s">
        <v>45</v>
      </c>
      <c r="B69" s="4">
        <f>SUM(B70:B71)</f>
        <v>32222.696640000002</v>
      </c>
      <c r="C69" s="5">
        <f>SUM(B69/$B$173)</f>
        <v>3.5236324955811756E-2</v>
      </c>
      <c r="D69" s="4">
        <f>SUM(D70:D71)</f>
        <v>29026.800000000003</v>
      </c>
      <c r="E69" s="5">
        <f>D69/$D$173</f>
        <v>3.2753248723461699E-2</v>
      </c>
      <c r="F69" s="4">
        <f>SUM(F70:F71)</f>
        <v>27985.838480000002</v>
      </c>
      <c r="G69" s="5">
        <f>F69/$F$173</f>
        <v>3.1888747256532728E-2</v>
      </c>
      <c r="H69" s="4">
        <f t="shared" si="0"/>
        <v>-13.148676559678535</v>
      </c>
      <c r="I69" s="13">
        <f t="shared" si="1"/>
        <v>96.413791668389209</v>
      </c>
    </row>
    <row r="70" spans="1:9" ht="15" x14ac:dyDescent="0.2">
      <c r="A70" s="19" t="s">
        <v>46</v>
      </c>
      <c r="B70" s="4">
        <v>25341.0972</v>
      </c>
      <c r="C70" s="5">
        <f>SUM(B70/$B$173)</f>
        <v>2.7711123797366059E-2</v>
      </c>
      <c r="D70" s="4">
        <v>11024.1</v>
      </c>
      <c r="E70" s="5">
        <f>D70/$D$173</f>
        <v>1.2439369453481407E-2</v>
      </c>
      <c r="F70" s="4">
        <v>10050.426530000001</v>
      </c>
      <c r="G70" s="5">
        <f>F70/$F$173</f>
        <v>1.1452060357761388E-2</v>
      </c>
      <c r="H70" s="4">
        <f t="shared" si="0"/>
        <v>-60.339418413185356</v>
      </c>
      <c r="I70" s="13">
        <f t="shared" si="1"/>
        <v>91.167773605101559</v>
      </c>
    </row>
    <row r="71" spans="1:9" ht="20.25" customHeight="1" x14ac:dyDescent="0.2">
      <c r="A71" s="19" t="s">
        <v>93</v>
      </c>
      <c r="B71" s="4">
        <v>6881.59944</v>
      </c>
      <c r="C71" s="5">
        <f>SUM(B71/$B$173)</f>
        <v>7.5252011584456945E-3</v>
      </c>
      <c r="D71" s="4">
        <v>18002.7</v>
      </c>
      <c r="E71" s="5">
        <f>D71/$D$173</f>
        <v>2.0313879269980292E-2</v>
      </c>
      <c r="F71" s="4">
        <v>17935.411950000002</v>
      </c>
      <c r="G71" s="5">
        <f>F71/$F$173</f>
        <v>2.0436686898771338E-2</v>
      </c>
      <c r="H71" s="4">
        <f t="shared" si="0"/>
        <v>160.62853710648409</v>
      </c>
      <c r="I71" s="13">
        <f t="shared" si="1"/>
        <v>99.626233564965261</v>
      </c>
    </row>
    <row r="72" spans="1:9" ht="48" customHeight="1" x14ac:dyDescent="0.2">
      <c r="A72" s="9" t="s">
        <v>47</v>
      </c>
      <c r="B72" s="4">
        <f>SUM(B73)</f>
        <v>57330.438059999993</v>
      </c>
      <c r="C72" s="5">
        <f>SUM(B72/$B$173)</f>
        <v>6.2692268369417201E-2</v>
      </c>
      <c r="D72" s="4">
        <f>SUM(D73)</f>
        <v>24564.734</v>
      </c>
      <c r="E72" s="5">
        <f>D72/$D$173</f>
        <v>2.7718344513610736E-2</v>
      </c>
      <c r="F72" s="4">
        <f>SUM(F73)</f>
        <v>23505.79855</v>
      </c>
      <c r="G72" s="5">
        <f>F72/$F$173</f>
        <v>2.6783920358848703E-2</v>
      </c>
      <c r="H72" s="4">
        <f t="shared" si="0"/>
        <v>-58.999443671789727</v>
      </c>
      <c r="I72" s="13">
        <f t="shared" si="1"/>
        <v>95.68920449128413</v>
      </c>
    </row>
    <row r="73" spans="1:9" ht="44.25" customHeight="1" x14ac:dyDescent="0.2">
      <c r="A73" s="10" t="s">
        <v>84</v>
      </c>
      <c r="B73" s="4">
        <f>SUM(B74:B77)</f>
        <v>57330.438059999993</v>
      </c>
      <c r="C73" s="5">
        <f>SUM(B73/$B$173)</f>
        <v>6.2692268369417201E-2</v>
      </c>
      <c r="D73" s="4">
        <f>SUM(D74:D76)</f>
        <v>24564.734</v>
      </c>
      <c r="E73" s="5">
        <f>D73/$D$173</f>
        <v>2.7718344513610736E-2</v>
      </c>
      <c r="F73" s="4">
        <f>SUM(F74:F76)</f>
        <v>23505.79855</v>
      </c>
      <c r="G73" s="5">
        <f>F73/$F$173</f>
        <v>2.6783920358848703E-2</v>
      </c>
      <c r="H73" s="4">
        <f t="shared" si="0"/>
        <v>-58.999443671789727</v>
      </c>
      <c r="I73" s="13">
        <f t="shared" si="1"/>
        <v>95.68920449128413</v>
      </c>
    </row>
    <row r="74" spans="1:9" ht="44.25" customHeight="1" x14ac:dyDescent="0.2">
      <c r="A74" s="19" t="s">
        <v>94</v>
      </c>
      <c r="B74" s="4">
        <v>7800.48729</v>
      </c>
      <c r="C74" s="5">
        <f>SUM(B74/$B$173)</f>
        <v>8.5300280120850676E-3</v>
      </c>
      <c r="D74" s="4">
        <v>5983.3419999999996</v>
      </c>
      <c r="E74" s="5">
        <f>D74/$D$173</f>
        <v>6.7514810011277421E-3</v>
      </c>
      <c r="F74" s="4">
        <v>5546.3470399999997</v>
      </c>
      <c r="G74" s="5">
        <f>F74/$F$173</f>
        <v>6.3198413398253273E-3</v>
      </c>
      <c r="H74" s="4">
        <f t="shared" si="0"/>
        <v>-28.897428663075232</v>
      </c>
      <c r="I74" s="13">
        <f t="shared" si="1"/>
        <v>92.696473642990824</v>
      </c>
    </row>
    <row r="75" spans="1:9" ht="36" customHeight="1" x14ac:dyDescent="0.2">
      <c r="A75" s="19" t="s">
        <v>83</v>
      </c>
      <c r="B75" s="4">
        <v>46896.813929999997</v>
      </c>
      <c r="C75" s="5">
        <f>SUM(B75/$B$173)</f>
        <v>5.1282839344315011E-2</v>
      </c>
      <c r="D75" s="4">
        <v>18581.392</v>
      </c>
      <c r="E75" s="5">
        <f>D75/$D$173</f>
        <v>2.0966863512482992E-2</v>
      </c>
      <c r="F75" s="4">
        <v>17959.451509999999</v>
      </c>
      <c r="G75" s="5">
        <f>F75/$F$173</f>
        <v>2.0464079019023373E-2</v>
      </c>
      <c r="H75" s="4">
        <f t="shared" ref="H75:H147" si="2">F75/B75*100-100</f>
        <v>-61.704324867768264</v>
      </c>
      <c r="I75" s="13">
        <f t="shared" ref="I75:I147" si="3">F75/D75*100</f>
        <v>96.652885370482466</v>
      </c>
    </row>
    <row r="76" spans="1:9" ht="63" hidden="1" customHeight="1" x14ac:dyDescent="0.2">
      <c r="A76" s="19" t="s">
        <v>85</v>
      </c>
      <c r="B76" s="4">
        <v>0</v>
      </c>
      <c r="C76" s="5">
        <f>SUM(B76/$B$173)</f>
        <v>0</v>
      </c>
      <c r="D76" s="4">
        <v>0</v>
      </c>
      <c r="E76" s="5">
        <f>D76/$D$173</f>
        <v>0</v>
      </c>
      <c r="F76" s="4">
        <v>0</v>
      </c>
      <c r="G76" s="5">
        <f>F76/$F$173</f>
        <v>0</v>
      </c>
      <c r="H76" s="4" t="e">
        <f t="shared" si="2"/>
        <v>#DIV/0!</v>
      </c>
      <c r="I76" s="13" t="e">
        <f t="shared" si="3"/>
        <v>#DIV/0!</v>
      </c>
    </row>
    <row r="77" spans="1:9" ht="63" customHeight="1" x14ac:dyDescent="0.2">
      <c r="A77" s="19" t="s">
        <v>85</v>
      </c>
      <c r="B77" s="4">
        <v>2633.1368400000001</v>
      </c>
      <c r="C77" s="5">
        <f>SUM(B77/$B$173)</f>
        <v>2.8794010130171184E-3</v>
      </c>
      <c r="D77" s="4">
        <v>0</v>
      </c>
      <c r="E77" s="5">
        <f>D77/$D$173</f>
        <v>0</v>
      </c>
      <c r="F77" s="4">
        <v>0</v>
      </c>
      <c r="G77" s="5">
        <f>F77/$F$173</f>
        <v>0</v>
      </c>
      <c r="H77" s="4">
        <f t="shared" si="2"/>
        <v>-100</v>
      </c>
      <c r="I77" s="13" t="s">
        <v>79</v>
      </c>
    </row>
    <row r="78" spans="1:9" ht="44.25" customHeight="1" x14ac:dyDescent="0.2">
      <c r="A78" s="9" t="s">
        <v>48</v>
      </c>
      <c r="B78" s="4">
        <f>SUM(B79+B82)</f>
        <v>13291.02232</v>
      </c>
      <c r="C78" s="5">
        <f>SUM(B78/$B$173)</f>
        <v>1.4534065435141279E-2</v>
      </c>
      <c r="D78" s="4">
        <f>SUM(D79+D82)</f>
        <v>12314.767879999999</v>
      </c>
      <c r="E78" s="5">
        <f>D78/$D$173</f>
        <v>1.3895732748540559E-2</v>
      </c>
      <c r="F78" s="4">
        <f>SUM(F79+F82)</f>
        <v>12256.81069</v>
      </c>
      <c r="G78" s="5">
        <f>F78/$F$173</f>
        <v>1.3966147147740506E-2</v>
      </c>
      <c r="H78" s="4">
        <f t="shared" si="2"/>
        <v>-7.7812797623832353</v>
      </c>
      <c r="I78" s="13">
        <f t="shared" si="3"/>
        <v>99.529368392772341</v>
      </c>
    </row>
    <row r="79" spans="1:9" ht="37.5" customHeight="1" x14ac:dyDescent="0.2">
      <c r="A79" s="10" t="s">
        <v>49</v>
      </c>
      <c r="B79" s="4">
        <f>SUM(B80:B81)</f>
        <v>7303.7299400000002</v>
      </c>
      <c r="C79" s="5">
        <f>SUM(B79/$B$173)</f>
        <v>7.9868114214829249E-3</v>
      </c>
      <c r="D79" s="4">
        <f>SUM(D80:D81)</f>
        <v>6416</v>
      </c>
      <c r="E79" s="5">
        <f>D79/$D$173</f>
        <v>7.2396834583808838E-3</v>
      </c>
      <c r="F79" s="4">
        <f>SUM(F80:F81)</f>
        <v>6377.7893000000004</v>
      </c>
      <c r="G79" s="5">
        <f>F79/$F$173</f>
        <v>7.2672366485808E-3</v>
      </c>
      <c r="H79" s="4">
        <f t="shared" si="2"/>
        <v>-12.677640706961853</v>
      </c>
      <c r="I79" s="13">
        <f t="shared" si="3"/>
        <v>99.404446695760612</v>
      </c>
    </row>
    <row r="80" spans="1:9" ht="30" hidden="1" customHeight="1" x14ac:dyDescent="0.2">
      <c r="A80" s="19" t="s">
        <v>50</v>
      </c>
      <c r="B80" s="4">
        <v>0</v>
      </c>
      <c r="C80" s="5">
        <f>SUM(B80/$B$173)</f>
        <v>0</v>
      </c>
      <c r="D80" s="4">
        <v>0</v>
      </c>
      <c r="E80" s="5">
        <f>D80/$D$173</f>
        <v>0</v>
      </c>
      <c r="F80" s="4">
        <v>0</v>
      </c>
      <c r="G80" s="5">
        <f>F80/$F$173</f>
        <v>0</v>
      </c>
      <c r="H80" s="4" t="e">
        <f t="shared" si="2"/>
        <v>#DIV/0!</v>
      </c>
      <c r="I80" s="13" t="e">
        <f t="shared" si="3"/>
        <v>#DIV/0!</v>
      </c>
    </row>
    <row r="81" spans="1:9" ht="33.75" customHeight="1" x14ac:dyDescent="0.2">
      <c r="A81" s="19" t="s">
        <v>51</v>
      </c>
      <c r="B81" s="4">
        <v>7303.7299400000002</v>
      </c>
      <c r="C81" s="5">
        <f>SUM(B81/$B$173)</f>
        <v>7.9868114214829249E-3</v>
      </c>
      <c r="D81" s="4">
        <v>6416</v>
      </c>
      <c r="E81" s="5">
        <f>D81/$D$173</f>
        <v>7.2396834583808838E-3</v>
      </c>
      <c r="F81" s="4">
        <v>6377.7893000000004</v>
      </c>
      <c r="G81" s="5">
        <f>F81/$F$173</f>
        <v>7.2672366485808E-3</v>
      </c>
      <c r="H81" s="4">
        <f t="shared" si="2"/>
        <v>-12.677640706961853</v>
      </c>
      <c r="I81" s="13">
        <f t="shared" si="3"/>
        <v>99.404446695760612</v>
      </c>
    </row>
    <row r="82" spans="1:9" ht="30" x14ac:dyDescent="0.2">
      <c r="A82" s="10" t="s">
        <v>52</v>
      </c>
      <c r="B82" s="4">
        <f>SUM(B83:B84)</f>
        <v>5987.2923799999999</v>
      </c>
      <c r="C82" s="5">
        <f>SUM(B82/$B$173)</f>
        <v>6.5472540136583537E-3</v>
      </c>
      <c r="D82" s="4">
        <f>SUM(D83:D84)</f>
        <v>5898.7678800000003</v>
      </c>
      <c r="E82" s="5">
        <f>D82/$D$173</f>
        <v>6.6560492901596756E-3</v>
      </c>
      <c r="F82" s="4">
        <f>SUM(F83:F84)</f>
        <v>5879.0213899999999</v>
      </c>
      <c r="G82" s="5">
        <f>F82/$F$173</f>
        <v>6.6989104991597064E-3</v>
      </c>
      <c r="H82" s="4">
        <f t="shared" si="2"/>
        <v>-1.8083464632806141</v>
      </c>
      <c r="I82" s="13">
        <f t="shared" si="3"/>
        <v>99.665243820375579</v>
      </c>
    </row>
    <row r="83" spans="1:9" ht="30" x14ac:dyDescent="0.2">
      <c r="A83" s="19" t="s">
        <v>53</v>
      </c>
      <c r="B83" s="4">
        <v>808.2</v>
      </c>
      <c r="C83" s="5">
        <f>SUM(B83/$B$173)</f>
        <v>8.8378692036393948E-4</v>
      </c>
      <c r="D83" s="4">
        <v>779.54</v>
      </c>
      <c r="E83" s="5">
        <f>D83/$D$173</f>
        <v>8.7961702667491181E-4</v>
      </c>
      <c r="F83" s="4">
        <v>779.38</v>
      </c>
      <c r="G83" s="5">
        <f>F83/$F$173</f>
        <v>8.880724390143938E-4</v>
      </c>
      <c r="H83" s="4">
        <f t="shared" si="2"/>
        <v>-3.5659490225191917</v>
      </c>
      <c r="I83" s="13">
        <f t="shared" si="3"/>
        <v>99.979475075044263</v>
      </c>
    </row>
    <row r="84" spans="1:9" ht="30" x14ac:dyDescent="0.2">
      <c r="A84" s="19" t="s">
        <v>54</v>
      </c>
      <c r="B84" s="4">
        <v>5179.09238</v>
      </c>
      <c r="C84" s="5">
        <f>SUM(B84/$B$173)</f>
        <v>5.663467093294414E-3</v>
      </c>
      <c r="D84" s="4">
        <v>5119.2278800000004</v>
      </c>
      <c r="E84" s="5">
        <f>D84/$D$173</f>
        <v>5.7764322634847633E-3</v>
      </c>
      <c r="F84" s="4">
        <v>5099.6413899999998</v>
      </c>
      <c r="G84" s="5">
        <f>F84/$F$173</f>
        <v>5.8108380601453119E-3</v>
      </c>
      <c r="H84" s="4">
        <f t="shared" si="2"/>
        <v>-1.5340716899898297</v>
      </c>
      <c r="I84" s="13">
        <f t="shared" si="3"/>
        <v>99.617393668359213</v>
      </c>
    </row>
    <row r="85" spans="1:9" ht="15" x14ac:dyDescent="0.2">
      <c r="A85" s="9" t="s">
        <v>89</v>
      </c>
      <c r="B85" s="24">
        <f>SUM(B86+B122)</f>
        <v>77682.049200000009</v>
      </c>
      <c r="C85" s="5">
        <f>SUM(B85/$B$173)</f>
        <v>8.494726432817129E-2</v>
      </c>
      <c r="D85" s="4">
        <f>SUM(D86+D122)</f>
        <v>94248.283409999989</v>
      </c>
      <c r="E85" s="5">
        <f>D85/$D$173</f>
        <v>0.10634783952371733</v>
      </c>
      <c r="F85" s="4">
        <f>F86+F122</f>
        <v>92556.296880000009</v>
      </c>
      <c r="G85" s="5">
        <f>F85/$F$173</f>
        <v>0.1054642104190022</v>
      </c>
      <c r="H85" s="4">
        <f t="shared" si="2"/>
        <v>19.147599520327788</v>
      </c>
      <c r="I85" s="13">
        <f t="shared" si="3"/>
        <v>98.204756130528679</v>
      </c>
    </row>
    <row r="86" spans="1:9" ht="15" x14ac:dyDescent="0.2">
      <c r="A86" s="10" t="s">
        <v>92</v>
      </c>
      <c r="B86" s="24">
        <f>SUM(B87:B121)</f>
        <v>22769.913460000003</v>
      </c>
      <c r="C86" s="5">
        <f>SUM(B86/$B$173)</f>
        <v>2.4899470049204175E-2</v>
      </c>
      <c r="D86" s="4">
        <f>SUM(D87:D120)</f>
        <v>31783.499</v>
      </c>
      <c r="E86" s="5">
        <f>D86/$D$173</f>
        <v>3.5863851614676645E-2</v>
      </c>
      <c r="F86" s="4">
        <f>SUM(F87:F120)</f>
        <v>30938.358319999999</v>
      </c>
      <c r="G86" s="5">
        <f>F86/$F$173</f>
        <v>3.5253025908213789E-2</v>
      </c>
      <c r="H86" s="4">
        <f t="shared" si="2"/>
        <v>35.873851142866812</v>
      </c>
      <c r="I86" s="13">
        <f t="shared" si="3"/>
        <v>97.340945123757464</v>
      </c>
    </row>
    <row r="87" spans="1:9" ht="75" x14ac:dyDescent="0.2">
      <c r="A87" s="19" t="s">
        <v>61</v>
      </c>
      <c r="B87" s="4">
        <v>525.79999999999995</v>
      </c>
      <c r="C87" s="5">
        <f>SUM(B87/$B$173)</f>
        <v>5.749754549954953E-4</v>
      </c>
      <c r="D87" s="4">
        <v>532.1</v>
      </c>
      <c r="E87" s="5">
        <f>D87/$D$173</f>
        <v>6.0041078058049695E-4</v>
      </c>
      <c r="F87" s="4">
        <v>532.1</v>
      </c>
      <c r="G87" s="5">
        <f>F87/$F$173</f>
        <v>6.0630673714947647E-4</v>
      </c>
      <c r="H87" s="4">
        <f t="shared" si="2"/>
        <v>1.1981742107265205</v>
      </c>
      <c r="I87" s="13">
        <f t="shared" si="3"/>
        <v>100</v>
      </c>
    </row>
    <row r="88" spans="1:9" ht="60" x14ac:dyDescent="0.2">
      <c r="A88" s="19" t="s">
        <v>62</v>
      </c>
      <c r="B88" s="4">
        <v>1236.4939999999999</v>
      </c>
      <c r="C88" s="5">
        <f>SUM(B88/$B$173)</f>
        <v>1.3521371248558388E-3</v>
      </c>
      <c r="D88" s="4">
        <v>1771.1</v>
      </c>
      <c r="E88" s="5">
        <f>D88/$D$173</f>
        <v>1.9984730943170795E-3</v>
      </c>
      <c r="F88" s="4">
        <v>1769.04</v>
      </c>
      <c r="G88" s="5">
        <f>F88/$F$173</f>
        <v>2.0157505549462692E-3</v>
      </c>
      <c r="H88" s="4" t="s">
        <v>79</v>
      </c>
      <c r="I88" s="13">
        <f t="shared" si="3"/>
        <v>99.883688103438544</v>
      </c>
    </row>
    <row r="89" spans="1:9" ht="60" x14ac:dyDescent="0.2">
      <c r="A89" s="19" t="s">
        <v>63</v>
      </c>
      <c r="B89" s="4">
        <v>540.79999999999995</v>
      </c>
      <c r="C89" s="5">
        <f>SUM(B89/$B$173)</f>
        <v>5.9137833028064641E-4</v>
      </c>
      <c r="D89" s="4">
        <v>547.9</v>
      </c>
      <c r="E89" s="5">
        <f>D89/$D$173</f>
        <v>6.1823917812451462E-4</v>
      </c>
      <c r="F89" s="4">
        <v>547.9</v>
      </c>
      <c r="G89" s="5">
        <f>F89/$F$173</f>
        <v>6.2431020726216521E-4</v>
      </c>
      <c r="H89" s="4">
        <f t="shared" si="2"/>
        <v>1.3128698224852258</v>
      </c>
      <c r="I89" s="13">
        <f t="shared" si="3"/>
        <v>100</v>
      </c>
    </row>
    <row r="90" spans="1:9" ht="45" x14ac:dyDescent="0.2">
      <c r="A90" s="19" t="s">
        <v>64</v>
      </c>
      <c r="B90" s="4">
        <v>54.3</v>
      </c>
      <c r="C90" s="5">
        <f>SUM(B90/$B$173)</f>
        <v>5.9378408532246856E-5</v>
      </c>
      <c r="D90" s="4">
        <v>51.6</v>
      </c>
      <c r="E90" s="5">
        <f>D90/$D$173</f>
        <v>5.822438691590611E-5</v>
      </c>
      <c r="F90" s="4">
        <v>51.6</v>
      </c>
      <c r="G90" s="5">
        <f>F90/$F$173</f>
        <v>5.879614289966733E-5</v>
      </c>
      <c r="H90" s="4">
        <f t="shared" si="2"/>
        <v>-4.9723756906077199</v>
      </c>
      <c r="I90" s="13">
        <f t="shared" si="3"/>
        <v>100</v>
      </c>
    </row>
    <row r="91" spans="1:9" ht="42.75" customHeight="1" x14ac:dyDescent="0.2">
      <c r="A91" s="19" t="s">
        <v>65</v>
      </c>
      <c r="B91" s="4">
        <v>1486.1</v>
      </c>
      <c r="C91" s="5">
        <f>SUM(B91/$B$173)</f>
        <v>1.6250875307508665E-3</v>
      </c>
      <c r="D91" s="4">
        <v>1041.9000000000001</v>
      </c>
      <c r="E91" s="5">
        <f>D91/$D$173</f>
        <v>1.1756586962729182E-3</v>
      </c>
      <c r="F91" s="4">
        <v>1041.9000000000001</v>
      </c>
      <c r="G91" s="5">
        <f>F91/$F$173</f>
        <v>1.1872035133171201E-3</v>
      </c>
      <c r="H91" s="4">
        <f t="shared" si="2"/>
        <v>-29.890316936949048</v>
      </c>
      <c r="I91" s="13">
        <f t="shared" si="3"/>
        <v>100</v>
      </c>
    </row>
    <row r="92" spans="1:9" ht="33.75" hidden="1" customHeight="1" x14ac:dyDescent="0.2">
      <c r="A92" s="19" t="s">
        <v>86</v>
      </c>
      <c r="B92" s="4">
        <v>0</v>
      </c>
      <c r="C92" s="5">
        <f>SUM(B92/$B$173)</f>
        <v>0</v>
      </c>
      <c r="D92" s="4">
        <v>0</v>
      </c>
      <c r="E92" s="5">
        <f>D92/$D$173</f>
        <v>0</v>
      </c>
      <c r="F92" s="4">
        <v>0</v>
      </c>
      <c r="G92" s="5">
        <f>F92/$F$173</f>
        <v>0</v>
      </c>
      <c r="H92" s="4" t="e">
        <f t="shared" si="2"/>
        <v>#DIV/0!</v>
      </c>
      <c r="I92" s="13" t="e">
        <f t="shared" si="3"/>
        <v>#DIV/0!</v>
      </c>
    </row>
    <row r="93" spans="1:9" ht="35.25" hidden="1" customHeight="1" x14ac:dyDescent="0.2">
      <c r="A93" s="19" t="s">
        <v>87</v>
      </c>
      <c r="B93" s="4">
        <v>0</v>
      </c>
      <c r="C93" s="5">
        <f>SUM(B93/$B$173)</f>
        <v>0</v>
      </c>
      <c r="D93" s="4">
        <v>0</v>
      </c>
      <c r="E93" s="5">
        <f>D93/$D$173</f>
        <v>0</v>
      </c>
      <c r="F93" s="4">
        <v>0</v>
      </c>
      <c r="G93" s="5">
        <f>F93/$F$173</f>
        <v>0</v>
      </c>
      <c r="H93" s="4" t="e">
        <f t="shared" si="2"/>
        <v>#DIV/0!</v>
      </c>
      <c r="I93" s="13" t="e">
        <f t="shared" si="3"/>
        <v>#DIV/0!</v>
      </c>
    </row>
    <row r="94" spans="1:9" ht="63.75" hidden="1" customHeight="1" x14ac:dyDescent="0.2">
      <c r="A94" s="19" t="s">
        <v>88</v>
      </c>
      <c r="B94" s="4">
        <v>0</v>
      </c>
      <c r="C94" s="5">
        <f>SUM(B94/$B$173)</f>
        <v>0</v>
      </c>
      <c r="D94" s="4">
        <v>0</v>
      </c>
      <c r="E94" s="5">
        <f>D94/$D$173</f>
        <v>0</v>
      </c>
      <c r="F94" s="4">
        <v>0</v>
      </c>
      <c r="G94" s="5">
        <f>F94/$F$173</f>
        <v>0</v>
      </c>
      <c r="H94" s="4" t="e">
        <f t="shared" si="2"/>
        <v>#DIV/0!</v>
      </c>
      <c r="I94" s="13" t="e">
        <f t="shared" si="3"/>
        <v>#DIV/0!</v>
      </c>
    </row>
    <row r="95" spans="1:9" ht="45.75" customHeight="1" x14ac:dyDescent="0.2">
      <c r="A95" s="19" t="s">
        <v>157</v>
      </c>
      <c r="B95" s="4">
        <v>0</v>
      </c>
      <c r="C95" s="5">
        <f>SUM(B95/$B$173)</f>
        <v>0</v>
      </c>
      <c r="D95" s="4">
        <v>700</v>
      </c>
      <c r="E95" s="5">
        <f>D95/$D$173</f>
        <v>7.8986571397547049E-4</v>
      </c>
      <c r="F95" s="4">
        <v>279</v>
      </c>
      <c r="G95" s="5">
        <f>F95/$F$173</f>
        <v>3.179093773063408E-4</v>
      </c>
      <c r="H95" s="4" t="s">
        <v>79</v>
      </c>
      <c r="I95" s="13">
        <f t="shared" si="3"/>
        <v>39.857142857142861</v>
      </c>
    </row>
    <row r="96" spans="1:9" ht="30.75" customHeight="1" x14ac:dyDescent="0.2">
      <c r="A96" s="19" t="s">
        <v>87</v>
      </c>
      <c r="B96" s="4">
        <v>900</v>
      </c>
      <c r="C96" s="5">
        <f>SUM(B96/$B$173)</f>
        <v>9.8417251710906386E-4</v>
      </c>
      <c r="D96" s="4">
        <v>0</v>
      </c>
      <c r="E96" s="5">
        <f>D96/$D$173</f>
        <v>0</v>
      </c>
      <c r="F96" s="4">
        <v>0</v>
      </c>
      <c r="G96" s="5">
        <f>F96/$F$173</f>
        <v>0</v>
      </c>
      <c r="H96" s="4">
        <f t="shared" si="2"/>
        <v>-100</v>
      </c>
      <c r="I96" s="13" t="s">
        <v>79</v>
      </c>
    </row>
    <row r="97" spans="1:9" ht="36" customHeight="1" x14ac:dyDescent="0.2">
      <c r="A97" s="19" t="s">
        <v>139</v>
      </c>
      <c r="B97" s="4">
        <v>43.2</v>
      </c>
      <c r="C97" s="5">
        <f>SUM(B97/$B$173)</f>
        <v>4.7240280821235076E-5</v>
      </c>
      <c r="D97" s="4">
        <v>24</v>
      </c>
      <c r="E97" s="5">
        <f>D97/$D$173</f>
        <v>2.7081110193444701E-5</v>
      </c>
      <c r="F97" s="4">
        <v>24</v>
      </c>
      <c r="G97" s="5">
        <f>F97/$F$173</f>
        <v>2.7347043209147595E-5</v>
      </c>
      <c r="H97" s="4" t="s">
        <v>79</v>
      </c>
      <c r="I97" s="13">
        <f t="shared" si="3"/>
        <v>100</v>
      </c>
    </row>
    <row r="98" spans="1:9" ht="63.75" customHeight="1" x14ac:dyDescent="0.2">
      <c r="A98" s="19" t="s">
        <v>88</v>
      </c>
      <c r="B98" s="4">
        <v>32.4</v>
      </c>
      <c r="C98" s="5">
        <f>SUM(B98/$B$173)</f>
        <v>3.5430210615926302E-5</v>
      </c>
      <c r="D98" s="4">
        <v>18.899999999999999</v>
      </c>
      <c r="E98" s="5">
        <f>D98/$D$173</f>
        <v>2.1326374277337701E-5</v>
      </c>
      <c r="F98" s="4">
        <v>18.899999999999999</v>
      </c>
      <c r="G98" s="5">
        <f>F98/$F$173</f>
        <v>2.1535796527203729E-5</v>
      </c>
      <c r="H98" s="4">
        <f t="shared" si="2"/>
        <v>-41.666666666666664</v>
      </c>
      <c r="I98" s="13">
        <f t="shared" si="3"/>
        <v>100</v>
      </c>
    </row>
    <row r="99" spans="1:9" ht="30" x14ac:dyDescent="0.2">
      <c r="A99" s="19" t="s">
        <v>66</v>
      </c>
      <c r="B99" s="4">
        <v>619.5</v>
      </c>
      <c r="C99" s="5">
        <f>SUM(B99/$B$173)</f>
        <v>6.77438749276739E-4</v>
      </c>
      <c r="D99" s="4">
        <v>723.4</v>
      </c>
      <c r="E99" s="5">
        <f>D99/$D$173</f>
        <v>8.1626979641407911E-4</v>
      </c>
      <c r="F99" s="4">
        <v>708.8</v>
      </c>
      <c r="G99" s="5">
        <f>F99/$F$173</f>
        <v>8.0764934277682561E-4</v>
      </c>
      <c r="H99" s="4">
        <f t="shared" si="2"/>
        <v>14.414850686037113</v>
      </c>
      <c r="I99" s="13">
        <f t="shared" si="3"/>
        <v>97.98175283384019</v>
      </c>
    </row>
    <row r="100" spans="1:9" ht="60" x14ac:dyDescent="0.2">
      <c r="A100" s="19" t="s">
        <v>67</v>
      </c>
      <c r="B100" s="4">
        <v>11.6</v>
      </c>
      <c r="C100" s="5">
        <f>SUM(B100/$B$173)</f>
        <v>1.2684890220516824E-5</v>
      </c>
      <c r="D100" s="4">
        <v>0.2</v>
      </c>
      <c r="E100" s="5">
        <f>D100/$D$173</f>
        <v>2.2567591827870588E-7</v>
      </c>
      <c r="F100" s="4">
        <v>0.2</v>
      </c>
      <c r="G100" s="5">
        <f>F100/$F$173</f>
        <v>2.2789202674289663E-7</v>
      </c>
      <c r="H100" s="4">
        <f t="shared" si="2"/>
        <v>-98.275862068965523</v>
      </c>
      <c r="I100" s="13">
        <f t="shared" si="3"/>
        <v>100</v>
      </c>
    </row>
    <row r="101" spans="1:9" ht="18" customHeight="1" x14ac:dyDescent="0.2">
      <c r="A101" s="19" t="s">
        <v>68</v>
      </c>
      <c r="B101" s="4">
        <v>0</v>
      </c>
      <c r="C101" s="5">
        <f>SUM(B101/$B$173)</f>
        <v>0</v>
      </c>
      <c r="D101" s="4">
        <v>0</v>
      </c>
      <c r="E101" s="5">
        <f>D101/$D$173</f>
        <v>0</v>
      </c>
      <c r="F101" s="4">
        <v>0</v>
      </c>
      <c r="G101" s="5">
        <f>F101/$F$173</f>
        <v>0</v>
      </c>
      <c r="H101" s="4" t="s">
        <v>79</v>
      </c>
      <c r="I101" s="13" t="s">
        <v>79</v>
      </c>
    </row>
    <row r="102" spans="1:9" ht="15" x14ac:dyDescent="0.2">
      <c r="A102" s="19" t="s">
        <v>69</v>
      </c>
      <c r="B102" s="4">
        <v>103.40473</v>
      </c>
      <c r="C102" s="5">
        <f>SUM(B102/$B$173)</f>
        <v>1.1307565933898126E-4</v>
      </c>
      <c r="D102" s="4">
        <v>218.4</v>
      </c>
      <c r="E102" s="5">
        <f>D102/$D$173</f>
        <v>2.4643810276034681E-4</v>
      </c>
      <c r="F102" s="4">
        <v>165.37852000000001</v>
      </c>
      <c r="G102" s="5">
        <f>F102/$F$173</f>
        <v>1.8844223051270334E-4</v>
      </c>
      <c r="H102" s="4">
        <f t="shared" si="2"/>
        <v>59.933225491715916</v>
      </c>
      <c r="I102" s="13">
        <f t="shared" si="3"/>
        <v>75.722765567765578</v>
      </c>
    </row>
    <row r="103" spans="1:9" ht="15" x14ac:dyDescent="0.2">
      <c r="A103" s="19" t="s">
        <v>95</v>
      </c>
      <c r="B103" s="4">
        <v>236.011</v>
      </c>
      <c r="C103" s="5">
        <f>SUM(B103/$B$173)</f>
        <v>2.5808393326158589E-4</v>
      </c>
      <c r="D103" s="4">
        <v>153.815</v>
      </c>
      <c r="E103" s="5">
        <f>D103/$D$173</f>
        <v>1.735617068501957E-4</v>
      </c>
      <c r="F103" s="4">
        <v>153.81479999999999</v>
      </c>
      <c r="G103" s="5">
        <f>F103/$F$173</f>
        <v>1.7526583257526646E-4</v>
      </c>
      <c r="H103" s="4">
        <f t="shared" si="2"/>
        <v>-34.827274999894072</v>
      </c>
      <c r="I103" s="13">
        <f t="shared" si="3"/>
        <v>99.999869973669661</v>
      </c>
    </row>
    <row r="104" spans="1:9" ht="19.5" customHeight="1" x14ac:dyDescent="0.2">
      <c r="A104" s="19" t="s">
        <v>96</v>
      </c>
      <c r="B104" s="4">
        <v>529.452</v>
      </c>
      <c r="C104" s="5">
        <f>SUM(B104/$B$173)</f>
        <v>5.7896900836492012E-4</v>
      </c>
      <c r="D104" s="4">
        <v>149.9</v>
      </c>
      <c r="E104" s="5">
        <f>D104/$D$173</f>
        <v>1.6914410074989004E-4</v>
      </c>
      <c r="F104" s="4">
        <v>149.80430000000001</v>
      </c>
      <c r="G104" s="5">
        <f>F104/$F$173</f>
        <v>1.7069602770900454E-4</v>
      </c>
      <c r="H104" s="4">
        <f t="shared" si="2"/>
        <v>-71.705782582745925</v>
      </c>
      <c r="I104" s="13">
        <f t="shared" si="3"/>
        <v>99.936157438292199</v>
      </c>
    </row>
    <row r="105" spans="1:9" ht="30" x14ac:dyDescent="0.2">
      <c r="A105" s="19" t="s">
        <v>70</v>
      </c>
      <c r="B105" s="4">
        <v>1603.5598</v>
      </c>
      <c r="C105" s="5">
        <f>SUM(B105/$B$173)</f>
        <v>1.7535327607787858E-3</v>
      </c>
      <c r="D105" s="4">
        <v>1934.1716899999999</v>
      </c>
      <c r="E105" s="5">
        <f>D105/$D$173</f>
        <v>2.182479861247132E-3</v>
      </c>
      <c r="F105" s="4">
        <v>1709.6415400000001</v>
      </c>
      <c r="G105" s="5">
        <f>F105/$F$173</f>
        <v>1.9480683777722348E-3</v>
      </c>
      <c r="H105" s="4">
        <f t="shared" si="2"/>
        <v>6.615390333431904</v>
      </c>
      <c r="I105" s="13">
        <f t="shared" si="3"/>
        <v>88.391405418616174</v>
      </c>
    </row>
    <row r="106" spans="1:9" ht="30" x14ac:dyDescent="0.2">
      <c r="A106" s="19" t="s">
        <v>103</v>
      </c>
      <c r="B106" s="4">
        <v>129.80000000000001</v>
      </c>
      <c r="C106" s="5">
        <f>SUM(B106/$B$173)</f>
        <v>1.4193954746750723E-4</v>
      </c>
      <c r="D106" s="4">
        <v>0</v>
      </c>
      <c r="E106" s="5">
        <f>D106/$D$173</f>
        <v>0</v>
      </c>
      <c r="F106" s="4">
        <v>0</v>
      </c>
      <c r="G106" s="5">
        <f>F106/$F$173</f>
        <v>0</v>
      </c>
      <c r="H106" s="4">
        <f t="shared" si="2"/>
        <v>-100</v>
      </c>
      <c r="I106" s="13" t="s">
        <v>79</v>
      </c>
    </row>
    <row r="107" spans="1:9" ht="45" x14ac:dyDescent="0.2">
      <c r="A107" s="19" t="s">
        <v>148</v>
      </c>
      <c r="B107" s="4">
        <v>0</v>
      </c>
      <c r="C107" s="5">
        <f>SUM(B107/$B$173)</f>
        <v>0</v>
      </c>
      <c r="D107" s="4">
        <v>1577.2</v>
      </c>
      <c r="E107" s="5">
        <f>D107/$D$173</f>
        <v>1.7796802915458745E-3</v>
      </c>
      <c r="F107" s="4">
        <v>1577.1952200000001</v>
      </c>
      <c r="G107" s="5">
        <f>F107/$F$173</f>
        <v>1.7971510762750437E-3</v>
      </c>
      <c r="H107" s="4" t="s">
        <v>79</v>
      </c>
      <c r="I107" s="13">
        <f t="shared" si="3"/>
        <v>99.999696931270606</v>
      </c>
    </row>
    <row r="108" spans="1:9" ht="15" x14ac:dyDescent="0.2">
      <c r="A108" s="19" t="s">
        <v>97</v>
      </c>
      <c r="B108" s="4">
        <v>611.95609000000002</v>
      </c>
      <c r="C108" s="5">
        <f>SUM(B108/$B$173)</f>
        <v>6.6918929495057876E-4</v>
      </c>
      <c r="D108" s="4">
        <v>801</v>
      </c>
      <c r="E108" s="5">
        <f>D108/$D$173</f>
        <v>9.0383205270621692E-4</v>
      </c>
      <c r="F108" s="4">
        <v>773.81299999999999</v>
      </c>
      <c r="G108" s="5">
        <f>F108/$F$173</f>
        <v>8.8172906445000527E-4</v>
      </c>
      <c r="H108" s="4">
        <f t="shared" si="2"/>
        <v>26.449105196420206</v>
      </c>
      <c r="I108" s="13">
        <f t="shared" si="3"/>
        <v>96.605867665418216</v>
      </c>
    </row>
    <row r="109" spans="1:9" ht="30" x14ac:dyDescent="0.2">
      <c r="A109" s="19" t="s">
        <v>71</v>
      </c>
      <c r="B109" s="4">
        <v>212.45</v>
      </c>
      <c r="C109" s="5">
        <f>SUM(B109/$B$173)</f>
        <v>2.3231939028868959E-4</v>
      </c>
      <c r="D109" s="4">
        <v>129.6</v>
      </c>
      <c r="E109" s="5">
        <f>D109/$D$173</f>
        <v>1.4623799504460139E-4</v>
      </c>
      <c r="F109" s="4">
        <v>121.85</v>
      </c>
      <c r="G109" s="5">
        <f>F109/$F$173</f>
        <v>1.3884321729310976E-4</v>
      </c>
      <c r="H109" s="4">
        <f t="shared" si="2"/>
        <v>-42.64532831254413</v>
      </c>
      <c r="I109" s="13">
        <f t="shared" si="3"/>
        <v>94.020061728395063</v>
      </c>
    </row>
    <row r="110" spans="1:9" ht="15" x14ac:dyDescent="0.2">
      <c r="A110" s="19" t="s">
        <v>98</v>
      </c>
      <c r="B110" s="4">
        <v>1639.1302700000001</v>
      </c>
      <c r="C110" s="5">
        <f>SUM(B110/$B$173)</f>
        <v>1.792429959661733E-3</v>
      </c>
      <c r="D110" s="4">
        <v>1954.1</v>
      </c>
      <c r="E110" s="5">
        <f>D110/$D$173</f>
        <v>2.2049665595420954E-3</v>
      </c>
      <c r="F110" s="4">
        <v>1954.0372199999999</v>
      </c>
      <c r="G110" s="5">
        <f>F110/$F$173</f>
        <v>2.2265475119842768E-3</v>
      </c>
      <c r="H110" s="4">
        <f t="shared" si="2"/>
        <v>19.211831772223917</v>
      </c>
      <c r="I110" s="13">
        <f t="shared" si="3"/>
        <v>99.996787267795924</v>
      </c>
    </row>
    <row r="111" spans="1:9" ht="15" x14ac:dyDescent="0.2">
      <c r="A111" s="19" t="s">
        <v>101</v>
      </c>
      <c r="B111" s="4">
        <v>134.1</v>
      </c>
      <c r="C111" s="5">
        <f>SUM(B111/$B$173)</f>
        <v>1.4664170504925052E-4</v>
      </c>
      <c r="D111" s="4">
        <v>3361.32431</v>
      </c>
      <c r="E111" s="5">
        <f>D111/$D$173</f>
        <v>3.7928497514589368E-3</v>
      </c>
      <c r="F111" s="4">
        <v>3360.2268399999998</v>
      </c>
      <c r="G111" s="5">
        <f>F111/$F$173</f>
        <v>3.8288445244173946E-3</v>
      </c>
      <c r="H111" s="4">
        <f t="shared" si="2"/>
        <v>2405.7619985085757</v>
      </c>
      <c r="I111" s="13">
        <f t="shared" si="3"/>
        <v>99.967350071020064</v>
      </c>
    </row>
    <row r="112" spans="1:9" ht="60" x14ac:dyDescent="0.2">
      <c r="A112" s="19" t="s">
        <v>158</v>
      </c>
      <c r="B112" s="4">
        <v>0</v>
      </c>
      <c r="C112" s="5">
        <f>SUM(B112/$B$173)</f>
        <v>0</v>
      </c>
      <c r="D112" s="4">
        <v>1850.73</v>
      </c>
      <c r="E112" s="5">
        <f>D112/$D$173</f>
        <v>2.0883259611797463E-3</v>
      </c>
      <c r="F112" s="4">
        <v>1850.73</v>
      </c>
      <c r="G112" s="5">
        <f>F112/$F$173</f>
        <v>2.1088330532694054E-3</v>
      </c>
      <c r="H112" s="4" t="s">
        <v>79</v>
      </c>
      <c r="I112" s="13">
        <f t="shared" si="3"/>
        <v>100</v>
      </c>
    </row>
    <row r="113" spans="1:9" ht="30" customHeight="1" x14ac:dyDescent="0.2">
      <c r="A113" s="19" t="s">
        <v>100</v>
      </c>
      <c r="B113" s="4">
        <v>1511.3734999999999</v>
      </c>
      <c r="C113" s="5">
        <f>SUM(B113/$B$173)</f>
        <v>1.6527247353188175E-3</v>
      </c>
      <c r="D113" s="4">
        <v>1427</v>
      </c>
      <c r="E113" s="5">
        <f>D113/$D$173</f>
        <v>1.6101976769185662E-3</v>
      </c>
      <c r="F113" s="4">
        <v>1426.8749800000001</v>
      </c>
      <c r="G113" s="5">
        <f>F113/$F$173</f>
        <v>1.6258671555046504E-3</v>
      </c>
      <c r="H113" s="4">
        <f t="shared" si="2"/>
        <v>-5.5908430311898343</v>
      </c>
      <c r="I113" s="13">
        <f t="shared" si="3"/>
        <v>99.991238962859157</v>
      </c>
    </row>
    <row r="114" spans="1:9" ht="92.25" customHeight="1" x14ac:dyDescent="0.2">
      <c r="A114" s="19" t="s">
        <v>99</v>
      </c>
      <c r="B114" s="4">
        <v>871.28206999999998</v>
      </c>
      <c r="C114" s="5">
        <f>SUM(B114/$B$173)</f>
        <v>9.52768742159884E-4</v>
      </c>
      <c r="D114" s="4">
        <v>530</v>
      </c>
      <c r="E114" s="5">
        <f>D114/$D$173</f>
        <v>5.9804118343857054E-4</v>
      </c>
      <c r="F114" s="4">
        <v>436.39389999999997</v>
      </c>
      <c r="G114" s="5">
        <f>F114/$F$173</f>
        <v>4.9725345164618477E-4</v>
      </c>
      <c r="H114" s="4">
        <f t="shared" si="2"/>
        <v>-49.913591128989957</v>
      </c>
      <c r="I114" s="13">
        <f t="shared" si="3"/>
        <v>82.338471698113196</v>
      </c>
    </row>
    <row r="115" spans="1:9" ht="45" hidden="1" x14ac:dyDescent="0.2">
      <c r="A115" s="19" t="s">
        <v>72</v>
      </c>
      <c r="B115" s="4">
        <v>0</v>
      </c>
      <c r="C115" s="5">
        <f>SUM(B115/$B$173)</f>
        <v>0</v>
      </c>
      <c r="D115" s="4">
        <v>0</v>
      </c>
      <c r="E115" s="5">
        <f>D115/$D$173</f>
        <v>0</v>
      </c>
      <c r="F115" s="4">
        <v>0</v>
      </c>
      <c r="G115" s="5">
        <f>F115/$F$173</f>
        <v>0</v>
      </c>
      <c r="H115" s="4" t="e">
        <f t="shared" si="2"/>
        <v>#DIV/0!</v>
      </c>
      <c r="I115" s="13" t="e">
        <f t="shared" si="3"/>
        <v>#DIV/0!</v>
      </c>
    </row>
    <row r="116" spans="1:9" ht="45" hidden="1" x14ac:dyDescent="0.2">
      <c r="A116" s="19" t="s">
        <v>102</v>
      </c>
      <c r="B116" s="4">
        <v>0</v>
      </c>
      <c r="C116" s="5">
        <f>SUM(B116/$B$173)</f>
        <v>0</v>
      </c>
      <c r="D116" s="4">
        <v>0</v>
      </c>
      <c r="E116" s="5">
        <f>D116/$D$173</f>
        <v>0</v>
      </c>
      <c r="F116" s="4">
        <v>0</v>
      </c>
      <c r="G116" s="5">
        <f>F116/$F$173</f>
        <v>0</v>
      </c>
      <c r="H116" s="4" t="e">
        <f t="shared" si="2"/>
        <v>#DIV/0!</v>
      </c>
      <c r="I116" s="13" t="e">
        <f t="shared" si="3"/>
        <v>#DIV/0!</v>
      </c>
    </row>
    <row r="117" spans="1:9" ht="45" x14ac:dyDescent="0.2">
      <c r="A117" s="19" t="s">
        <v>144</v>
      </c>
      <c r="B117" s="4">
        <v>1534.7</v>
      </c>
      <c r="C117" s="5">
        <f>SUM(B117/$B$173)</f>
        <v>1.6782328466747561E-3</v>
      </c>
      <c r="D117" s="4">
        <v>2382</v>
      </c>
      <c r="E117" s="5">
        <f>D117/$D$173</f>
        <v>2.6878001866993866E-3</v>
      </c>
      <c r="F117" s="4">
        <v>2382</v>
      </c>
      <c r="G117" s="5">
        <f>F117/$F$173</f>
        <v>2.7141940385078988E-3</v>
      </c>
      <c r="H117" s="4">
        <f t="shared" si="2"/>
        <v>55.209487196194686</v>
      </c>
      <c r="I117" s="13">
        <f t="shared" si="3"/>
        <v>100</v>
      </c>
    </row>
    <row r="118" spans="1:9" ht="30" x14ac:dyDescent="0.2">
      <c r="A118" s="19" t="s">
        <v>156</v>
      </c>
      <c r="B118" s="4">
        <v>7977.5</v>
      </c>
      <c r="C118" s="5">
        <f>SUM(B118/$B$173)</f>
        <v>8.7235958391528416E-3</v>
      </c>
      <c r="D118" s="4">
        <v>1850.73</v>
      </c>
      <c r="E118" s="5">
        <f>D118/$D$173</f>
        <v>2.0883259611797463E-3</v>
      </c>
      <c r="F118" s="4">
        <v>1850.73</v>
      </c>
      <c r="G118" s="5">
        <f>F118/$F$173</f>
        <v>2.1088330532694054E-3</v>
      </c>
      <c r="H118" s="4">
        <f t="shared" si="2"/>
        <v>-76.800626762770293</v>
      </c>
      <c r="I118" s="13">
        <f t="shared" si="3"/>
        <v>100</v>
      </c>
    </row>
    <row r="119" spans="1:9" ht="30" x14ac:dyDescent="0.2">
      <c r="A119" s="19" t="s">
        <v>159</v>
      </c>
      <c r="B119" s="4">
        <v>0</v>
      </c>
      <c r="C119" s="5">
        <f>SUM(B119/$B$173)</f>
        <v>0</v>
      </c>
      <c r="D119" s="4">
        <v>8052.4279999999999</v>
      </c>
      <c r="E119" s="5">
        <f>D119/$D$173</f>
        <v>9.0861954163658134E-3</v>
      </c>
      <c r="F119" s="4">
        <v>8052.4279999999999</v>
      </c>
      <c r="G119" s="5">
        <f>F119/$F$173</f>
        <v>9.1754206856062472E-3</v>
      </c>
      <c r="H119" s="4" t="s">
        <v>79</v>
      </c>
      <c r="I119" s="13">
        <f t="shared" si="3"/>
        <v>100</v>
      </c>
    </row>
    <row r="120" spans="1:9" ht="60" x14ac:dyDescent="0.2">
      <c r="A120" s="19" t="s">
        <v>149</v>
      </c>
      <c r="B120" s="4">
        <v>0</v>
      </c>
      <c r="C120" s="5">
        <f>SUM(B120/$B$173)</f>
        <v>0</v>
      </c>
      <c r="D120" s="4">
        <v>0</v>
      </c>
      <c r="E120" s="5">
        <f>D120/$D$173</f>
        <v>0</v>
      </c>
      <c r="F120" s="4">
        <v>0</v>
      </c>
      <c r="G120" s="5">
        <f>F120/$F$173</f>
        <v>0</v>
      </c>
      <c r="H120" s="4" t="s">
        <v>79</v>
      </c>
      <c r="I120" s="13" t="s">
        <v>79</v>
      </c>
    </row>
    <row r="121" spans="1:9" ht="45" x14ac:dyDescent="0.2">
      <c r="A121" s="19" t="s">
        <v>155</v>
      </c>
      <c r="B121" s="4">
        <v>225</v>
      </c>
      <c r="C121" s="5">
        <f>SUM(B121/$B$173)</f>
        <v>2.4604312927726596E-4</v>
      </c>
      <c r="D121" s="4">
        <v>0</v>
      </c>
      <c r="E121" s="5">
        <f>D121/$D$173</f>
        <v>0</v>
      </c>
      <c r="F121" s="4">
        <v>0</v>
      </c>
      <c r="G121" s="5">
        <f>F121/$F$173</f>
        <v>0</v>
      </c>
      <c r="H121" s="4">
        <f>F117/B117*100-100</f>
        <v>55.209487196194686</v>
      </c>
      <c r="I121" s="13" t="s">
        <v>79</v>
      </c>
    </row>
    <row r="122" spans="1:9" ht="30" x14ac:dyDescent="0.2">
      <c r="A122" s="10" t="s">
        <v>91</v>
      </c>
      <c r="B122" s="4">
        <f>SUM(B123:B130)</f>
        <v>54912.135739999998</v>
      </c>
      <c r="C122" s="5">
        <f>SUM(B122/$B$173)</f>
        <v>6.0047794278967101E-2</v>
      </c>
      <c r="D122" s="4">
        <f>SUM(D123:D130)</f>
        <v>62464.784409999993</v>
      </c>
      <c r="E122" s="5">
        <f t="shared" ref="E122:E137" si="4">D122/$D$173</f>
        <v>7.0483987909040688E-2</v>
      </c>
      <c r="F122" s="4">
        <f>SUM(F123:F130)</f>
        <v>61617.938560000002</v>
      </c>
      <c r="G122" s="5">
        <f t="shared" ref="G122:G137" si="5">F122/$F$173</f>
        <v>7.0211184510788407E-2</v>
      </c>
      <c r="H122" s="4">
        <f t="shared" si="2"/>
        <v>12.211877628928676</v>
      </c>
      <c r="I122" s="13">
        <f t="shared" si="3"/>
        <v>98.644282761881399</v>
      </c>
    </row>
    <row r="123" spans="1:9" ht="30" x14ac:dyDescent="0.2">
      <c r="A123" s="19" t="s">
        <v>132</v>
      </c>
      <c r="B123" s="4">
        <v>2665.4264699999999</v>
      </c>
      <c r="C123" s="5">
        <f>SUM(B123/$B$173)</f>
        <v>2.9147105312766963E-3</v>
      </c>
      <c r="D123" s="4">
        <v>2984.15</v>
      </c>
      <c r="E123" s="5">
        <f t="shared" si="4"/>
        <v>3.3672539576570003E-3</v>
      </c>
      <c r="F123" s="4">
        <v>2949.5908100000001</v>
      </c>
      <c r="G123" s="5">
        <f t="shared" si="5"/>
        <v>3.3609411387656106E-3</v>
      </c>
      <c r="H123" s="4">
        <f t="shared" si="2"/>
        <v>10.661120957502916</v>
      </c>
      <c r="I123" s="13">
        <f t="shared" si="3"/>
        <v>98.841908416131901</v>
      </c>
    </row>
    <row r="124" spans="1:9" ht="30" x14ac:dyDescent="0.2">
      <c r="A124" s="19" t="s">
        <v>73</v>
      </c>
      <c r="B124" s="4">
        <v>3892.8620299999998</v>
      </c>
      <c r="C124" s="5">
        <f>SUM(B124/$B$173)</f>
        <v>4.2569420253593332E-3</v>
      </c>
      <c r="D124" s="4">
        <v>3747.5</v>
      </c>
      <c r="E124" s="5">
        <f t="shared" si="4"/>
        <v>4.2286025187472506E-3</v>
      </c>
      <c r="F124" s="4">
        <v>3711.4891600000001</v>
      </c>
      <c r="G124" s="5">
        <f t="shared" si="5"/>
        <v>4.2290939345334547E-3</v>
      </c>
      <c r="H124" s="4">
        <f t="shared" si="2"/>
        <v>-4.659113747219024</v>
      </c>
      <c r="I124" s="13">
        <f t="shared" si="3"/>
        <v>99.039070313542368</v>
      </c>
    </row>
    <row r="125" spans="1:9" ht="15" x14ac:dyDescent="0.2">
      <c r="A125" s="19" t="s">
        <v>74</v>
      </c>
      <c r="B125" s="4">
        <v>2256.96893</v>
      </c>
      <c r="C125" s="5">
        <f>SUM(B125/$B$173)</f>
        <v>2.4680519920833896E-3</v>
      </c>
      <c r="D125" s="4">
        <v>2641.4</v>
      </c>
      <c r="E125" s="5">
        <f t="shared" si="4"/>
        <v>2.9805018527068682E-3</v>
      </c>
      <c r="F125" s="4">
        <v>2639.30141</v>
      </c>
      <c r="G125" s="5">
        <f t="shared" si="5"/>
        <v>3.0073787375514238E-3</v>
      </c>
      <c r="H125" s="4">
        <f t="shared" si="2"/>
        <v>16.940086100343436</v>
      </c>
      <c r="I125" s="13">
        <f t="shared" si="3"/>
        <v>99.920550087075029</v>
      </c>
    </row>
    <row r="126" spans="1:9" ht="30" customHeight="1" x14ac:dyDescent="0.2">
      <c r="A126" s="19" t="s">
        <v>75</v>
      </c>
      <c r="B126" s="4">
        <v>39800.285450000003</v>
      </c>
      <c r="C126" s="5">
        <f>SUM(B126/$B$173)</f>
        <v>4.3522607903317509E-2</v>
      </c>
      <c r="D126" s="4">
        <v>44734.777999999998</v>
      </c>
      <c r="E126" s="5">
        <f t="shared" si="4"/>
        <v>5.0477810520720243E-2</v>
      </c>
      <c r="F126" s="4">
        <v>44344.627350000002</v>
      </c>
      <c r="G126" s="5">
        <f t="shared" si="5"/>
        <v>5.0528935009749927E-2</v>
      </c>
      <c r="H126" s="4">
        <f t="shared" si="2"/>
        <v>11.417862582189088</v>
      </c>
      <c r="I126" s="13">
        <f t="shared" si="3"/>
        <v>99.127858307467193</v>
      </c>
    </row>
    <row r="127" spans="1:9" ht="30" customHeight="1" x14ac:dyDescent="0.2">
      <c r="A127" s="19" t="s">
        <v>150</v>
      </c>
      <c r="B127" s="4">
        <v>0</v>
      </c>
      <c r="C127" s="5">
        <f>SUM(B127/$B$173)</f>
        <v>0</v>
      </c>
      <c r="D127" s="4">
        <v>534.70000000000005</v>
      </c>
      <c r="E127" s="5">
        <f t="shared" si="4"/>
        <v>6.0334456751812019E-4</v>
      </c>
      <c r="F127" s="4">
        <v>533.62900000000002</v>
      </c>
      <c r="G127" s="5">
        <f t="shared" si="5"/>
        <v>6.0804897169392587E-4</v>
      </c>
      <c r="H127" s="4" t="s">
        <v>79</v>
      </c>
      <c r="I127" s="13">
        <f t="shared" si="3"/>
        <v>99.799700766785108</v>
      </c>
    </row>
    <row r="128" spans="1:9" ht="30" customHeight="1" x14ac:dyDescent="0.2">
      <c r="A128" s="19" t="s">
        <v>151</v>
      </c>
      <c r="B128" s="4">
        <v>0</v>
      </c>
      <c r="C128" s="5">
        <f>SUM(B128/$B$173)</f>
        <v>0</v>
      </c>
      <c r="D128" s="4">
        <v>139.9</v>
      </c>
      <c r="E128" s="5">
        <f t="shared" si="4"/>
        <v>1.5786030483595475E-4</v>
      </c>
      <c r="F128" s="4">
        <v>139.779</v>
      </c>
      <c r="G128" s="5">
        <f t="shared" si="5"/>
        <v>1.5927259803047672E-4</v>
      </c>
      <c r="H128" s="4" t="s">
        <v>79</v>
      </c>
      <c r="I128" s="13">
        <f t="shared" si="3"/>
        <v>99.913509649749813</v>
      </c>
    </row>
    <row r="129" spans="1:9" ht="30" customHeight="1" x14ac:dyDescent="0.2">
      <c r="A129" s="19" t="s">
        <v>145</v>
      </c>
      <c r="B129" s="4">
        <v>555.11690999999996</v>
      </c>
      <c r="C129" s="5">
        <f t="shared" ref="C129:C141" si="6">SUM(B129/$B$173)</f>
        <v>6.0703422956056186E-4</v>
      </c>
      <c r="D129" s="4">
        <v>1077.0564099999999</v>
      </c>
      <c r="E129" s="5">
        <f t="shared" si="4"/>
        <v>1.2153284718235814E-3</v>
      </c>
      <c r="F129" s="4">
        <v>1077.0564099999999</v>
      </c>
      <c r="G129" s="5">
        <f t="shared" si="5"/>
        <v>1.2272628409566409E-3</v>
      </c>
      <c r="H129" s="4">
        <f t="shared" si="2"/>
        <v>94.023347262110974</v>
      </c>
      <c r="I129" s="13">
        <f t="shared" si="3"/>
        <v>100</v>
      </c>
    </row>
    <row r="130" spans="1:9" ht="30" x14ac:dyDescent="0.2">
      <c r="A130" s="19" t="s">
        <v>76</v>
      </c>
      <c r="B130" s="4">
        <v>5741.47595</v>
      </c>
      <c r="C130" s="5">
        <f t="shared" si="6"/>
        <v>6.2784475973696159E-3</v>
      </c>
      <c r="D130" s="4">
        <v>6605.3</v>
      </c>
      <c r="E130" s="5">
        <f t="shared" si="4"/>
        <v>7.4532857150316793E-3</v>
      </c>
      <c r="F130" s="4">
        <v>6222.4654200000004</v>
      </c>
      <c r="G130" s="5">
        <f t="shared" si="5"/>
        <v>7.0902512795069476E-3</v>
      </c>
      <c r="H130" s="4">
        <f t="shared" si="2"/>
        <v>8.377453361970467</v>
      </c>
      <c r="I130" s="13">
        <f t="shared" si="3"/>
        <v>94.204130319591854</v>
      </c>
    </row>
    <row r="131" spans="1:9" ht="47.25" customHeight="1" x14ac:dyDescent="0.2">
      <c r="A131" s="9" t="s">
        <v>104</v>
      </c>
      <c r="B131" s="4">
        <f>SUM(B132)</f>
        <v>11799.327160000001</v>
      </c>
      <c r="C131" s="5">
        <f t="shared" si="6"/>
        <v>1.2902859456945049E-2</v>
      </c>
      <c r="D131" s="4">
        <f>SUM(D132)</f>
        <v>14819.7</v>
      </c>
      <c r="E131" s="5">
        <f t="shared" si="4"/>
        <v>1.6722247030574688E-2</v>
      </c>
      <c r="F131" s="4">
        <f>SUM(F132)</f>
        <v>14210.505279999999</v>
      </c>
      <c r="G131" s="5">
        <f t="shared" si="5"/>
        <v>1.6192304246499166E-2</v>
      </c>
      <c r="H131" s="4">
        <f t="shared" si="2"/>
        <v>20.434878085031414</v>
      </c>
      <c r="I131" s="13">
        <f t="shared" si="3"/>
        <v>95.889291146244517</v>
      </c>
    </row>
    <row r="132" spans="1:9" ht="47.25" customHeight="1" x14ac:dyDescent="0.2">
      <c r="A132" s="10" t="s">
        <v>106</v>
      </c>
      <c r="B132" s="4">
        <f>SUM(B133)</f>
        <v>11799.327160000001</v>
      </c>
      <c r="C132" s="5">
        <f t="shared" si="6"/>
        <v>1.2902859456945049E-2</v>
      </c>
      <c r="D132" s="4">
        <f>SUM(D133)</f>
        <v>14819.7</v>
      </c>
      <c r="E132" s="5">
        <f t="shared" si="4"/>
        <v>1.6722247030574688E-2</v>
      </c>
      <c r="F132" s="4">
        <f>SUM(F133)</f>
        <v>14210.505279999999</v>
      </c>
      <c r="G132" s="5">
        <f t="shared" si="5"/>
        <v>1.6192304246499166E-2</v>
      </c>
      <c r="H132" s="4">
        <f t="shared" si="2"/>
        <v>20.434878085031414</v>
      </c>
      <c r="I132" s="13">
        <f t="shared" si="3"/>
        <v>95.889291146244517</v>
      </c>
    </row>
    <row r="133" spans="1:9" ht="47.25" customHeight="1" x14ac:dyDescent="0.2">
      <c r="A133" s="19" t="s">
        <v>105</v>
      </c>
      <c r="B133" s="4">
        <v>11799.327160000001</v>
      </c>
      <c r="C133" s="5">
        <f t="shared" si="6"/>
        <v>1.2902859456945049E-2</v>
      </c>
      <c r="D133" s="4">
        <v>14819.7</v>
      </c>
      <c r="E133" s="5">
        <f t="shared" si="4"/>
        <v>1.6722247030574688E-2</v>
      </c>
      <c r="F133" s="4">
        <v>14210.505279999999</v>
      </c>
      <c r="G133" s="5">
        <f t="shared" si="5"/>
        <v>1.6192304246499166E-2</v>
      </c>
      <c r="H133" s="4">
        <f t="shared" si="2"/>
        <v>20.434878085031414</v>
      </c>
      <c r="I133" s="13">
        <f t="shared" si="3"/>
        <v>95.889291146244517</v>
      </c>
    </row>
    <row r="134" spans="1:9" ht="28.5" x14ac:dyDescent="0.2">
      <c r="A134" s="9" t="s">
        <v>107</v>
      </c>
      <c r="B134" s="4">
        <f>SUM(B135)</f>
        <v>38078.411139999997</v>
      </c>
      <c r="C134" s="5">
        <f t="shared" si="6"/>
        <v>4.1639695265741801E-2</v>
      </c>
      <c r="D134" s="4">
        <f>SUM(D135)</f>
        <v>11775.73718</v>
      </c>
      <c r="E134" s="5">
        <f t="shared" si="4"/>
        <v>1.328750150752599E-2</v>
      </c>
      <c r="F134" s="4">
        <f>SUM(F135)</f>
        <v>11775.73718</v>
      </c>
      <c r="G134" s="5">
        <f t="shared" si="5"/>
        <v>1.341798306170941E-2</v>
      </c>
      <c r="H134" s="4">
        <f t="shared" si="2"/>
        <v>-69.075030109042515</v>
      </c>
      <c r="I134" s="13">
        <f t="shared" si="3"/>
        <v>100</v>
      </c>
    </row>
    <row r="135" spans="1:9" ht="30" x14ac:dyDescent="0.2">
      <c r="A135" s="10" t="s">
        <v>108</v>
      </c>
      <c r="B135" s="4">
        <f>SUM(B136)</f>
        <v>38078.411139999997</v>
      </c>
      <c r="C135" s="5">
        <f t="shared" si="6"/>
        <v>4.1639695265741801E-2</v>
      </c>
      <c r="D135" s="4">
        <f>SUM(D136)</f>
        <v>11775.73718</v>
      </c>
      <c r="E135" s="5">
        <f t="shared" si="4"/>
        <v>1.328750150752599E-2</v>
      </c>
      <c r="F135" s="4">
        <f>SUM(F136)</f>
        <v>11775.73718</v>
      </c>
      <c r="G135" s="5">
        <f t="shared" si="5"/>
        <v>1.341798306170941E-2</v>
      </c>
      <c r="H135" s="4">
        <f t="shared" si="2"/>
        <v>-69.075030109042515</v>
      </c>
      <c r="I135" s="13">
        <f t="shared" si="3"/>
        <v>100</v>
      </c>
    </row>
    <row r="136" spans="1:9" ht="77.25" customHeight="1" x14ac:dyDescent="0.2">
      <c r="A136" s="19" t="s">
        <v>60</v>
      </c>
      <c r="B136" s="4">
        <v>38078.411139999997</v>
      </c>
      <c r="C136" s="5">
        <f t="shared" si="6"/>
        <v>4.1639695265741801E-2</v>
      </c>
      <c r="D136" s="4">
        <v>11775.73718</v>
      </c>
      <c r="E136" s="5">
        <f t="shared" si="4"/>
        <v>1.328750150752599E-2</v>
      </c>
      <c r="F136" s="4">
        <v>11775.73718</v>
      </c>
      <c r="G136" s="5">
        <f t="shared" si="5"/>
        <v>1.341798306170941E-2</v>
      </c>
      <c r="H136" s="4">
        <f t="shared" si="2"/>
        <v>-69.075030109042515</v>
      </c>
      <c r="I136" s="13">
        <f t="shared" si="3"/>
        <v>100</v>
      </c>
    </row>
    <row r="137" spans="1:9" ht="51" customHeight="1" x14ac:dyDescent="0.2">
      <c r="A137" s="9" t="s">
        <v>109</v>
      </c>
      <c r="B137" s="4">
        <f>SUM(B138)</f>
        <v>1771.7984799999999</v>
      </c>
      <c r="C137" s="5">
        <f t="shared" si="6"/>
        <v>1.9375059665240149E-3</v>
      </c>
      <c r="D137" s="4">
        <f t="shared" ref="D137:F138" si="7">SUM(D138)</f>
        <v>1777.0666799999999</v>
      </c>
      <c r="E137" s="5">
        <f t="shared" si="4"/>
        <v>2.0052057742574554E-3</v>
      </c>
      <c r="F137" s="4">
        <f t="shared" si="7"/>
        <v>1777.0666799999999</v>
      </c>
      <c r="G137" s="5">
        <f t="shared" si="5"/>
        <v>2.0248966368123524E-3</v>
      </c>
      <c r="H137" s="4">
        <f t="shared" si="2"/>
        <v>0.29733629752296054</v>
      </c>
      <c r="I137" s="13">
        <f t="shared" si="3"/>
        <v>100</v>
      </c>
    </row>
    <row r="138" spans="1:9" ht="48.75" customHeight="1" x14ac:dyDescent="0.2">
      <c r="A138" s="10" t="s">
        <v>110</v>
      </c>
      <c r="B138" s="4">
        <f>SUM(B139)</f>
        <v>1771.7984799999999</v>
      </c>
      <c r="C138" s="5">
        <f t="shared" si="6"/>
        <v>1.9375059665240149E-3</v>
      </c>
      <c r="D138" s="4">
        <f t="shared" si="7"/>
        <v>1777.0666799999999</v>
      </c>
      <c r="E138" s="5">
        <f t="shared" ref="E138:E147" si="8">D138/$D$173</f>
        <v>2.0052057742574554E-3</v>
      </c>
      <c r="F138" s="4">
        <f t="shared" si="7"/>
        <v>1777.0666799999999</v>
      </c>
      <c r="G138" s="5">
        <f t="shared" ref="G138:G147" si="9">F138/$F$173</f>
        <v>2.0248966368123524E-3</v>
      </c>
      <c r="H138" s="4">
        <f t="shared" si="2"/>
        <v>0.29733629752296054</v>
      </c>
      <c r="I138" s="13">
        <f t="shared" si="3"/>
        <v>100</v>
      </c>
    </row>
    <row r="139" spans="1:9" ht="76.5" customHeight="1" x14ac:dyDescent="0.2">
      <c r="A139" s="19" t="s">
        <v>111</v>
      </c>
      <c r="B139" s="4">
        <v>1771.7984799999999</v>
      </c>
      <c r="C139" s="5">
        <f t="shared" si="6"/>
        <v>1.9375059665240149E-3</v>
      </c>
      <c r="D139" s="4">
        <v>1777.0666799999999</v>
      </c>
      <c r="E139" s="5">
        <f t="shared" si="8"/>
        <v>2.0052057742574554E-3</v>
      </c>
      <c r="F139" s="4">
        <v>1777.0666799999999</v>
      </c>
      <c r="G139" s="5">
        <f t="shared" si="9"/>
        <v>2.0248966368123524E-3</v>
      </c>
      <c r="H139" s="4">
        <f t="shared" si="2"/>
        <v>0.29733629752296054</v>
      </c>
      <c r="I139" s="13">
        <f t="shared" si="3"/>
        <v>100</v>
      </c>
    </row>
    <row r="140" spans="1:9" ht="57.75" customHeight="1" x14ac:dyDescent="0.2">
      <c r="A140" s="18" t="s">
        <v>112</v>
      </c>
      <c r="B140" s="4">
        <f>SUM(B141)</f>
        <v>484.47618</v>
      </c>
      <c r="C140" s="5">
        <f t="shared" si="6"/>
        <v>5.2978682394442666E-4</v>
      </c>
      <c r="D140" s="4">
        <f t="shared" ref="D140:F141" si="10">SUM(D141)</f>
        <v>505.61257999999998</v>
      </c>
      <c r="E140" s="5">
        <f t="shared" si="8"/>
        <v>5.7052291642382816E-4</v>
      </c>
      <c r="F140" s="4">
        <f t="shared" si="10"/>
        <v>505.61257999999998</v>
      </c>
      <c r="G140" s="5">
        <f t="shared" si="9"/>
        <v>5.7612537801452477E-4</v>
      </c>
      <c r="H140" s="4" t="s">
        <v>79</v>
      </c>
      <c r="I140" s="13">
        <f t="shared" si="3"/>
        <v>100</v>
      </c>
    </row>
    <row r="141" spans="1:9" ht="63.75" customHeight="1" x14ac:dyDescent="0.2">
      <c r="A141" s="10" t="s">
        <v>113</v>
      </c>
      <c r="B141" s="4">
        <f>SUM(B142)</f>
        <v>484.47618</v>
      </c>
      <c r="C141" s="5">
        <f t="shared" si="6"/>
        <v>5.2978682394442666E-4</v>
      </c>
      <c r="D141" s="4">
        <f t="shared" si="10"/>
        <v>505.61257999999998</v>
      </c>
      <c r="E141" s="5">
        <f t="shared" si="8"/>
        <v>5.7052291642382816E-4</v>
      </c>
      <c r="F141" s="4">
        <f t="shared" si="10"/>
        <v>505.61257999999998</v>
      </c>
      <c r="G141" s="5">
        <f t="shared" si="9"/>
        <v>5.7612537801452477E-4</v>
      </c>
      <c r="H141" s="4" t="s">
        <v>79</v>
      </c>
      <c r="I141" s="13">
        <f t="shared" si="3"/>
        <v>100</v>
      </c>
    </row>
    <row r="142" spans="1:9" ht="76.5" customHeight="1" x14ac:dyDescent="0.2">
      <c r="A142" s="19" t="s">
        <v>111</v>
      </c>
      <c r="B142" s="4">
        <v>484.47618</v>
      </c>
      <c r="C142" s="5">
        <f t="shared" ref="C142:C144" si="11">SUM(B142/$B$173)</f>
        <v>5.2978682394442666E-4</v>
      </c>
      <c r="D142" s="4">
        <v>505.61257999999998</v>
      </c>
      <c r="E142" s="5">
        <f t="shared" si="8"/>
        <v>5.7052291642382816E-4</v>
      </c>
      <c r="F142" s="4">
        <v>505.61257999999998</v>
      </c>
      <c r="G142" s="5">
        <f t="shared" si="9"/>
        <v>5.7612537801452477E-4</v>
      </c>
      <c r="H142" s="4" t="s">
        <v>79</v>
      </c>
      <c r="I142" s="13">
        <f t="shared" si="3"/>
        <v>100</v>
      </c>
    </row>
    <row r="143" spans="1:9" ht="47.25" customHeight="1" x14ac:dyDescent="0.2">
      <c r="A143" s="9" t="s">
        <v>114</v>
      </c>
      <c r="B143" s="4">
        <f>SUM(B144)</f>
        <v>5683.3786399999999</v>
      </c>
      <c r="C143" s="5">
        <f t="shared" si="11"/>
        <v>6.2149167353474314E-3</v>
      </c>
      <c r="D143" s="4">
        <f>SUM(D144)</f>
        <v>1972</v>
      </c>
      <c r="E143" s="5">
        <f t="shared" si="8"/>
        <v>2.2251645542280397E-3</v>
      </c>
      <c r="F143" s="4">
        <f>SUM(F144)</f>
        <v>1970.54</v>
      </c>
      <c r="G143" s="5">
        <f t="shared" si="9"/>
        <v>2.2453517718897375E-3</v>
      </c>
      <c r="H143" s="4">
        <f t="shared" si="2"/>
        <v>-65.328018335234475</v>
      </c>
      <c r="I143" s="13">
        <f t="shared" si="3"/>
        <v>99.92596348884382</v>
      </c>
    </row>
    <row r="144" spans="1:9" ht="44.25" customHeight="1" x14ac:dyDescent="0.2">
      <c r="A144" s="10" t="s">
        <v>115</v>
      </c>
      <c r="B144" s="4">
        <f>SUM(B145)</f>
        <v>5683.3786399999999</v>
      </c>
      <c r="C144" s="5">
        <f t="shared" si="11"/>
        <v>6.2149167353474314E-3</v>
      </c>
      <c r="D144" s="4">
        <f>SUM(D145)</f>
        <v>1972</v>
      </c>
      <c r="E144" s="5">
        <f t="shared" si="8"/>
        <v>2.2251645542280397E-3</v>
      </c>
      <c r="F144" s="4">
        <f>SUM(F145)</f>
        <v>1970.54</v>
      </c>
      <c r="G144" s="5">
        <f t="shared" si="9"/>
        <v>2.2453517718897375E-3</v>
      </c>
      <c r="H144" s="4">
        <f t="shared" si="2"/>
        <v>-65.328018335234475</v>
      </c>
      <c r="I144" s="13">
        <f t="shared" si="3"/>
        <v>99.92596348884382</v>
      </c>
    </row>
    <row r="145" spans="1:9" ht="48.75" customHeight="1" x14ac:dyDescent="0.2">
      <c r="A145" s="19" t="s">
        <v>105</v>
      </c>
      <c r="B145" s="4">
        <v>5683.3786399999999</v>
      </c>
      <c r="C145" s="5">
        <f t="shared" ref="C145:C147" si="12">SUM(B145/$B$173)</f>
        <v>6.2149167353474314E-3</v>
      </c>
      <c r="D145" s="4">
        <v>1972</v>
      </c>
      <c r="E145" s="5">
        <f t="shared" si="8"/>
        <v>2.2251645542280397E-3</v>
      </c>
      <c r="F145" s="4">
        <v>1970.54</v>
      </c>
      <c r="G145" s="5">
        <f t="shared" si="9"/>
        <v>2.2453517718897375E-3</v>
      </c>
      <c r="H145" s="4">
        <f t="shared" si="2"/>
        <v>-65.328018335234475</v>
      </c>
      <c r="I145" s="13">
        <f t="shared" si="3"/>
        <v>99.92596348884382</v>
      </c>
    </row>
    <row r="146" spans="1:9" ht="48.75" customHeight="1" x14ac:dyDescent="0.2">
      <c r="A146" s="9" t="s">
        <v>116</v>
      </c>
      <c r="B146" s="4">
        <f>SUM(B147)</f>
        <v>2812.9401699999999</v>
      </c>
      <c r="C146" s="5">
        <f t="shared" si="12"/>
        <v>3.0760204528734424E-3</v>
      </c>
      <c r="D146" s="4">
        <f>SUM(D147)</f>
        <v>465.2</v>
      </c>
      <c r="E146" s="5">
        <f t="shared" si="8"/>
        <v>5.2492218591626983E-4</v>
      </c>
      <c r="F146" s="4">
        <f>SUM(F147)</f>
        <v>436.00322999999997</v>
      </c>
      <c r="G146" s="5">
        <f t="shared" si="9"/>
        <v>4.9680829875574644E-4</v>
      </c>
      <c r="H146" s="4">
        <f t="shared" si="2"/>
        <v>-84.500088745222044</v>
      </c>
      <c r="I146" s="13">
        <f t="shared" si="3"/>
        <v>93.72382416165091</v>
      </c>
    </row>
    <row r="147" spans="1:9" ht="48.75" customHeight="1" x14ac:dyDescent="0.2">
      <c r="A147" s="10" t="s">
        <v>117</v>
      </c>
      <c r="B147" s="4">
        <f>SUM(B148)</f>
        <v>2812.9401699999999</v>
      </c>
      <c r="C147" s="5">
        <f t="shared" si="12"/>
        <v>3.0760204528734424E-3</v>
      </c>
      <c r="D147" s="4">
        <f>SUM(D148)</f>
        <v>465.2</v>
      </c>
      <c r="E147" s="5">
        <f t="shared" si="8"/>
        <v>5.2492218591626983E-4</v>
      </c>
      <c r="F147" s="4">
        <f>SUM(F148)</f>
        <v>436.00322999999997</v>
      </c>
      <c r="G147" s="5">
        <f t="shared" si="9"/>
        <v>4.9680829875574644E-4</v>
      </c>
      <c r="H147" s="4">
        <f t="shared" si="2"/>
        <v>-84.500088745222044</v>
      </c>
      <c r="I147" s="13">
        <f t="shared" si="3"/>
        <v>93.72382416165091</v>
      </c>
    </row>
    <row r="148" spans="1:9" ht="48.75" customHeight="1" x14ac:dyDescent="0.2">
      <c r="A148" s="19" t="s">
        <v>43</v>
      </c>
      <c r="B148" s="4">
        <v>2812.9401699999999</v>
      </c>
      <c r="C148" s="5">
        <f t="shared" ref="C148:C172" si="13">SUM(B148/$B$173)</f>
        <v>3.0760204528734424E-3</v>
      </c>
      <c r="D148" s="4">
        <v>465.2</v>
      </c>
      <c r="E148" s="5">
        <f t="shared" ref="E148:E172" si="14">D148/$D$173</f>
        <v>5.2492218591626983E-4</v>
      </c>
      <c r="F148" s="4">
        <v>436.00322999999997</v>
      </c>
      <c r="G148" s="5">
        <f t="shared" ref="G148:G172" si="15">F148/$F$173</f>
        <v>4.9680829875574644E-4</v>
      </c>
      <c r="H148" s="4">
        <f t="shared" ref="H148:H172" si="16">F148/B148*100-100</f>
        <v>-84.500088745222044</v>
      </c>
      <c r="I148" s="13">
        <f t="shared" ref="I148:I172" si="17">F148/D148*100</f>
        <v>93.72382416165091</v>
      </c>
    </row>
    <row r="149" spans="1:9" ht="48.75" customHeight="1" x14ac:dyDescent="0.2">
      <c r="A149" s="9" t="s">
        <v>118</v>
      </c>
      <c r="B149" s="4">
        <f>SUM(B150)</f>
        <v>6218.3936800000001</v>
      </c>
      <c r="C149" s="5">
        <f t="shared" si="13"/>
        <v>6.7999690671341059E-3</v>
      </c>
      <c r="D149" s="4">
        <f>SUM(D150)</f>
        <v>11379.333000000001</v>
      </c>
      <c r="E149" s="5">
        <f t="shared" si="14"/>
        <v>1.2840207120870905E-2</v>
      </c>
      <c r="F149" s="4">
        <f>SUM(F150)</f>
        <v>11068.37241</v>
      </c>
      <c r="G149" s="5">
        <f t="shared" si="15"/>
        <v>1.2611969106300296E-2</v>
      </c>
      <c r="H149" s="4">
        <f t="shared" si="16"/>
        <v>77.994076598894253</v>
      </c>
      <c r="I149" s="13">
        <f t="shared" si="17"/>
        <v>97.267321467787255</v>
      </c>
    </row>
    <row r="150" spans="1:9" ht="32.25" customHeight="1" x14ac:dyDescent="0.2">
      <c r="A150" s="10" t="s">
        <v>119</v>
      </c>
      <c r="B150" s="4">
        <f>SUM(B151:B152)</f>
        <v>6218.3936800000001</v>
      </c>
      <c r="C150" s="5">
        <f t="shared" si="13"/>
        <v>6.7999690671341059E-3</v>
      </c>
      <c r="D150" s="4">
        <f>SUM(D151:D152)</f>
        <v>11379.333000000001</v>
      </c>
      <c r="E150" s="5">
        <f t="shared" si="14"/>
        <v>1.2840207120870905E-2</v>
      </c>
      <c r="F150" s="4">
        <f>SUM(F151:F152)</f>
        <v>11068.37241</v>
      </c>
      <c r="G150" s="5">
        <f t="shared" si="15"/>
        <v>1.2611969106300296E-2</v>
      </c>
      <c r="H150" s="4">
        <f t="shared" si="16"/>
        <v>77.994076598894253</v>
      </c>
      <c r="I150" s="13">
        <f t="shared" si="17"/>
        <v>97.267321467787255</v>
      </c>
    </row>
    <row r="151" spans="1:9" ht="20.25" customHeight="1" x14ac:dyDescent="0.2">
      <c r="A151" s="19" t="s">
        <v>46</v>
      </c>
      <c r="B151" s="4">
        <v>5031.2494200000001</v>
      </c>
      <c r="C151" s="5">
        <f t="shared" si="13"/>
        <v>5.501797117649909E-3</v>
      </c>
      <c r="D151" s="4">
        <v>9975.3330000000005</v>
      </c>
      <c r="E151" s="5">
        <f t="shared" si="14"/>
        <v>1.125596217455439E-2</v>
      </c>
      <c r="F151" s="4">
        <v>9968.9558699999998</v>
      </c>
      <c r="G151" s="5">
        <f t="shared" si="15"/>
        <v>1.135922778862398E-2</v>
      </c>
      <c r="H151" s="4">
        <f t="shared" si="16"/>
        <v>98.140760630388314</v>
      </c>
      <c r="I151" s="13">
        <f t="shared" si="17"/>
        <v>99.936071006351355</v>
      </c>
    </row>
    <row r="152" spans="1:9" ht="20.25" customHeight="1" x14ac:dyDescent="0.2">
      <c r="A152" s="19" t="s">
        <v>120</v>
      </c>
      <c r="B152" s="4">
        <v>1187.14426</v>
      </c>
      <c r="C152" s="5">
        <f t="shared" si="13"/>
        <v>1.2981719494841969E-3</v>
      </c>
      <c r="D152" s="4">
        <v>1404</v>
      </c>
      <c r="E152" s="5">
        <f t="shared" si="14"/>
        <v>1.584244946316515E-3</v>
      </c>
      <c r="F152" s="4">
        <v>1099.4165399999999</v>
      </c>
      <c r="G152" s="5">
        <f t="shared" si="15"/>
        <v>1.2527413176763142E-3</v>
      </c>
      <c r="H152" s="4">
        <f t="shared" si="16"/>
        <v>-7.3898112433277561</v>
      </c>
      <c r="I152" s="13">
        <f t="shared" si="17"/>
        <v>78.306021367521367</v>
      </c>
    </row>
    <row r="153" spans="1:9" ht="45.75" customHeight="1" x14ac:dyDescent="0.2">
      <c r="A153" s="9" t="s">
        <v>133</v>
      </c>
      <c r="B153" s="4">
        <f>SUM(B154)</f>
        <v>3103.9859299999998</v>
      </c>
      <c r="C153" s="5">
        <f t="shared" si="13"/>
        <v>3.394286273110243E-3</v>
      </c>
      <c r="D153" s="4">
        <f>SUM(D154)</f>
        <v>1275.2</v>
      </c>
      <c r="E153" s="5">
        <f t="shared" si="14"/>
        <v>1.4389096549450287E-3</v>
      </c>
      <c r="F153" s="4">
        <f t="shared" ref="F153" si="18">SUM(F154)</f>
        <v>1272.78621</v>
      </c>
      <c r="G153" s="5">
        <f t="shared" si="15"/>
        <v>1.45028914503655E-3</v>
      </c>
      <c r="H153" s="4">
        <f t="shared" si="16"/>
        <v>-58.995103756800852</v>
      </c>
      <c r="I153" s="13">
        <f t="shared" si="17"/>
        <v>99.810712829360099</v>
      </c>
    </row>
    <row r="154" spans="1:9" ht="30.75" customHeight="1" x14ac:dyDescent="0.2">
      <c r="A154" s="10" t="s">
        <v>134</v>
      </c>
      <c r="B154" s="4">
        <f>SUM(B155:B156)</f>
        <v>3103.9859299999998</v>
      </c>
      <c r="C154" s="5">
        <f t="shared" si="13"/>
        <v>3.394286273110243E-3</v>
      </c>
      <c r="D154" s="4">
        <f>SUM(D155:D156)</f>
        <v>1275.2</v>
      </c>
      <c r="E154" s="5">
        <f t="shared" si="14"/>
        <v>1.4389096549450287E-3</v>
      </c>
      <c r="F154" s="4">
        <f t="shared" ref="F154" si="19">SUM(F155:F156)</f>
        <v>1272.78621</v>
      </c>
      <c r="G154" s="5">
        <f t="shared" si="15"/>
        <v>1.45028914503655E-3</v>
      </c>
      <c r="H154" s="4">
        <f t="shared" si="16"/>
        <v>-58.995103756800852</v>
      </c>
      <c r="I154" s="13">
        <f t="shared" si="17"/>
        <v>99.810712829360099</v>
      </c>
    </row>
    <row r="155" spans="1:9" ht="20.25" customHeight="1" x14ac:dyDescent="0.2">
      <c r="A155" s="19" t="s">
        <v>46</v>
      </c>
      <c r="B155" s="4">
        <v>2603.4389999999999</v>
      </c>
      <c r="C155" s="5">
        <f t="shared" si="13"/>
        <v>2.8469256819665602E-3</v>
      </c>
      <c r="D155" s="4">
        <v>663</v>
      </c>
      <c r="E155" s="5">
        <f t="shared" si="14"/>
        <v>7.4811566909390988E-4</v>
      </c>
      <c r="F155" s="4">
        <v>663</v>
      </c>
      <c r="G155" s="5">
        <f t="shared" si="15"/>
        <v>7.5546206865270227E-4</v>
      </c>
      <c r="H155" s="4">
        <f t="shared" si="16"/>
        <v>-74.53368410014599</v>
      </c>
      <c r="I155" s="13">
        <f t="shared" si="17"/>
        <v>100</v>
      </c>
    </row>
    <row r="156" spans="1:9" ht="20.25" customHeight="1" x14ac:dyDescent="0.2">
      <c r="A156" s="19" t="s">
        <v>120</v>
      </c>
      <c r="B156" s="4">
        <v>500.54692999999997</v>
      </c>
      <c r="C156" s="5">
        <f t="shared" si="13"/>
        <v>5.4736059114368271E-4</v>
      </c>
      <c r="D156" s="4">
        <v>612.20000000000005</v>
      </c>
      <c r="E156" s="5">
        <f t="shared" si="14"/>
        <v>6.9079398585111871E-4</v>
      </c>
      <c r="F156" s="4">
        <v>609.78620999999998</v>
      </c>
      <c r="G156" s="5">
        <f t="shared" si="15"/>
        <v>6.9482707638384789E-4</v>
      </c>
      <c r="H156" s="4">
        <f t="shared" si="16"/>
        <v>21.82398361728039</v>
      </c>
      <c r="I156" s="13">
        <f t="shared" si="17"/>
        <v>99.605718719372746</v>
      </c>
    </row>
    <row r="157" spans="1:9" ht="42" customHeight="1" x14ac:dyDescent="0.2">
      <c r="A157" s="9" t="s">
        <v>135</v>
      </c>
      <c r="B157" s="4">
        <f>SUM(B158)</f>
        <v>4159.1045700000004</v>
      </c>
      <c r="C157" s="5">
        <f t="shared" si="13"/>
        <v>4.5480849039741238E-3</v>
      </c>
      <c r="D157" s="4">
        <f t="shared" ref="D157:F157" si="20">SUM(D158)</f>
        <v>1849.2280000000001</v>
      </c>
      <c r="E157" s="5">
        <f t="shared" si="14"/>
        <v>2.0866311350334734E-3</v>
      </c>
      <c r="F157" s="4">
        <f t="shared" si="20"/>
        <v>1848.2280000000001</v>
      </c>
      <c r="G157" s="5">
        <f t="shared" si="15"/>
        <v>2.1059821240148515E-3</v>
      </c>
      <c r="H157" s="4">
        <f t="shared" si="16"/>
        <v>-55.561877108562342</v>
      </c>
      <c r="I157" s="13">
        <f t="shared" si="17"/>
        <v>99.94592337991854</v>
      </c>
    </row>
    <row r="158" spans="1:9" ht="45.75" customHeight="1" x14ac:dyDescent="0.2">
      <c r="A158" s="10" t="s">
        <v>121</v>
      </c>
      <c r="B158" s="4">
        <f>SUM(B159:B159)</f>
        <v>4159.1045700000004</v>
      </c>
      <c r="C158" s="5">
        <f t="shared" si="13"/>
        <v>4.5480849039741238E-3</v>
      </c>
      <c r="D158" s="4">
        <f>SUM(D159:D159)</f>
        <v>1849.2280000000001</v>
      </c>
      <c r="E158" s="5">
        <f t="shared" si="14"/>
        <v>2.0866311350334734E-3</v>
      </c>
      <c r="F158" s="4">
        <f>SUM(F159:F159)</f>
        <v>1848.2280000000001</v>
      </c>
      <c r="G158" s="5">
        <f t="shared" si="15"/>
        <v>2.1059821240148515E-3</v>
      </c>
      <c r="H158" s="4">
        <f t="shared" si="16"/>
        <v>-55.561877108562342</v>
      </c>
      <c r="I158" s="13">
        <f t="shared" si="17"/>
        <v>99.94592337991854</v>
      </c>
    </row>
    <row r="159" spans="1:9" ht="54" customHeight="1" x14ac:dyDescent="0.2">
      <c r="A159" s="19" t="s">
        <v>105</v>
      </c>
      <c r="B159" s="4">
        <v>4159.1045700000004</v>
      </c>
      <c r="C159" s="5">
        <f t="shared" si="13"/>
        <v>4.5480849039741238E-3</v>
      </c>
      <c r="D159" s="4">
        <v>1849.2280000000001</v>
      </c>
      <c r="E159" s="5">
        <f t="shared" si="14"/>
        <v>2.0866311350334734E-3</v>
      </c>
      <c r="F159" s="4">
        <v>1848.2280000000001</v>
      </c>
      <c r="G159" s="5">
        <f t="shared" si="15"/>
        <v>2.1059821240148515E-3</v>
      </c>
      <c r="H159" s="4">
        <f t="shared" si="16"/>
        <v>-55.561877108562342</v>
      </c>
      <c r="I159" s="13">
        <f t="shared" si="17"/>
        <v>99.94592337991854</v>
      </c>
    </row>
    <row r="160" spans="1:9" ht="48" customHeight="1" x14ac:dyDescent="0.2">
      <c r="A160" s="9" t="s">
        <v>122</v>
      </c>
      <c r="B160" s="4">
        <f>SUM(B161)</f>
        <v>4293.12727</v>
      </c>
      <c r="C160" s="5">
        <f t="shared" si="13"/>
        <v>4.6946420795394043E-3</v>
      </c>
      <c r="D160" s="4">
        <f t="shared" ref="D160:F161" si="21">SUM(D161)</f>
        <v>5113.4530000000004</v>
      </c>
      <c r="E160" s="5">
        <f t="shared" si="14"/>
        <v>5.7699160067500171E-3</v>
      </c>
      <c r="F160" s="4">
        <f t="shared" si="21"/>
        <v>5048.2202699999998</v>
      </c>
      <c r="G160" s="5">
        <f t="shared" si="15"/>
        <v>5.7522457438743636E-3</v>
      </c>
      <c r="H160" s="4">
        <f t="shared" si="16"/>
        <v>17.588414051372865</v>
      </c>
      <c r="I160" s="13">
        <f t="shared" si="17"/>
        <v>98.724291980389751</v>
      </c>
    </row>
    <row r="161" spans="1:9" ht="33.75" customHeight="1" x14ac:dyDescent="0.2">
      <c r="A161" s="10" t="s">
        <v>123</v>
      </c>
      <c r="B161" s="4">
        <f>SUM(B162)</f>
        <v>4293.12727</v>
      </c>
      <c r="C161" s="5">
        <f t="shared" si="13"/>
        <v>4.6946420795394043E-3</v>
      </c>
      <c r="D161" s="4">
        <f t="shared" si="21"/>
        <v>5113.4530000000004</v>
      </c>
      <c r="E161" s="5">
        <f t="shared" si="14"/>
        <v>5.7699160067500171E-3</v>
      </c>
      <c r="F161" s="4">
        <f t="shared" si="21"/>
        <v>5048.2202699999998</v>
      </c>
      <c r="G161" s="5">
        <f t="shared" si="15"/>
        <v>5.7522457438743636E-3</v>
      </c>
      <c r="H161" s="4">
        <f t="shared" si="16"/>
        <v>17.588414051372865</v>
      </c>
      <c r="I161" s="13">
        <f t="shared" si="17"/>
        <v>98.724291980389751</v>
      </c>
    </row>
    <row r="162" spans="1:9" ht="36" customHeight="1" x14ac:dyDescent="0.2">
      <c r="A162" s="19" t="s">
        <v>43</v>
      </c>
      <c r="B162" s="4">
        <v>4293.12727</v>
      </c>
      <c r="C162" s="5">
        <f t="shared" si="13"/>
        <v>4.6946420795394043E-3</v>
      </c>
      <c r="D162" s="4">
        <v>5113.4530000000004</v>
      </c>
      <c r="E162" s="5">
        <f t="shared" si="14"/>
        <v>5.7699160067500171E-3</v>
      </c>
      <c r="F162" s="4">
        <v>5048.2202699999998</v>
      </c>
      <c r="G162" s="5">
        <f t="shared" si="15"/>
        <v>5.7522457438743636E-3</v>
      </c>
      <c r="H162" s="4">
        <f t="shared" si="16"/>
        <v>17.588414051372865</v>
      </c>
      <c r="I162" s="13">
        <f t="shared" si="17"/>
        <v>98.724291980389751</v>
      </c>
    </row>
    <row r="163" spans="1:9" ht="48" customHeight="1" x14ac:dyDescent="0.2">
      <c r="A163" s="9" t="s">
        <v>124</v>
      </c>
      <c r="B163" s="4">
        <f>SUM(B164)</f>
        <v>987.06479000000002</v>
      </c>
      <c r="C163" s="5">
        <f t="shared" si="13"/>
        <v>1.0793800432489218E-3</v>
      </c>
      <c r="D163" s="4">
        <f t="shared" ref="D163:F164" si="22">SUM(D164)</f>
        <v>773.8</v>
      </c>
      <c r="E163" s="5">
        <f t="shared" si="14"/>
        <v>8.7314012782031293E-4</v>
      </c>
      <c r="F163" s="4">
        <f t="shared" si="22"/>
        <v>730.96736999999996</v>
      </c>
      <c r="G163" s="5">
        <f t="shared" si="15"/>
        <v>8.3290817716112403E-4</v>
      </c>
      <c r="H163" s="4">
        <f t="shared" si="16"/>
        <v>-25.945350557991247</v>
      </c>
      <c r="I163" s="13">
        <f t="shared" si="17"/>
        <v>94.464638149392613</v>
      </c>
    </row>
    <row r="164" spans="1:9" ht="48" customHeight="1" x14ac:dyDescent="0.2">
      <c r="A164" s="10" t="s">
        <v>125</v>
      </c>
      <c r="B164" s="4">
        <f>SUM(B165)</f>
        <v>987.06479000000002</v>
      </c>
      <c r="C164" s="5">
        <f t="shared" si="13"/>
        <v>1.0793800432489218E-3</v>
      </c>
      <c r="D164" s="4">
        <f t="shared" si="22"/>
        <v>773.8</v>
      </c>
      <c r="E164" s="5">
        <f t="shared" si="14"/>
        <v>8.7314012782031293E-4</v>
      </c>
      <c r="F164" s="4">
        <f t="shared" si="22"/>
        <v>730.96736999999996</v>
      </c>
      <c r="G164" s="5">
        <f t="shared" si="15"/>
        <v>8.3290817716112403E-4</v>
      </c>
      <c r="H164" s="4">
        <f t="shared" si="16"/>
        <v>-25.945350557991247</v>
      </c>
      <c r="I164" s="13">
        <f t="shared" si="17"/>
        <v>94.464638149392613</v>
      </c>
    </row>
    <row r="165" spans="1:9" ht="48" customHeight="1" x14ac:dyDescent="0.2">
      <c r="A165" s="19" t="s">
        <v>105</v>
      </c>
      <c r="B165" s="4">
        <v>987.06479000000002</v>
      </c>
      <c r="C165" s="5">
        <f t="shared" si="13"/>
        <v>1.0793800432489218E-3</v>
      </c>
      <c r="D165" s="4">
        <v>773.8</v>
      </c>
      <c r="E165" s="5">
        <f t="shared" si="14"/>
        <v>8.7314012782031293E-4</v>
      </c>
      <c r="F165" s="4">
        <v>730.96736999999996</v>
      </c>
      <c r="G165" s="5">
        <f t="shared" si="15"/>
        <v>8.3290817716112403E-4</v>
      </c>
      <c r="H165" s="4">
        <f t="shared" si="16"/>
        <v>-25.945350557991247</v>
      </c>
      <c r="I165" s="13">
        <f t="shared" si="17"/>
        <v>94.464638149392613</v>
      </c>
    </row>
    <row r="166" spans="1:9" ht="37.5" customHeight="1" x14ac:dyDescent="0.2">
      <c r="A166" s="9" t="s">
        <v>126</v>
      </c>
      <c r="B166" s="4">
        <f>SUM(B167)</f>
        <v>1988.8271999999999</v>
      </c>
      <c r="C166" s="5">
        <f t="shared" si="13"/>
        <v>2.1748323016877462E-3</v>
      </c>
      <c r="D166" s="4">
        <f>SUM(D167)</f>
        <v>1242.1999999999998</v>
      </c>
      <c r="E166" s="5">
        <f t="shared" si="14"/>
        <v>1.4016731284290419E-3</v>
      </c>
      <c r="F166" s="4">
        <f>SUM(F167)</f>
        <v>1212.4178200000001</v>
      </c>
      <c r="G166" s="5">
        <f t="shared" si="15"/>
        <v>1.3815017712950222E-3</v>
      </c>
      <c r="H166" s="4">
        <f t="shared" si="16"/>
        <v>-39.038553977942371</v>
      </c>
      <c r="I166" s="13">
        <f t="shared" si="17"/>
        <v>97.602464981484488</v>
      </c>
    </row>
    <row r="167" spans="1:9" ht="32.25" customHeight="1" x14ac:dyDescent="0.2">
      <c r="A167" s="10" t="s">
        <v>127</v>
      </c>
      <c r="B167" s="4">
        <f>SUM(B168:B169)</f>
        <v>1988.8271999999999</v>
      </c>
      <c r="C167" s="5">
        <f t="shared" si="13"/>
        <v>2.1748323016877462E-3</v>
      </c>
      <c r="D167" s="4">
        <f>SUM(D168:D169)</f>
        <v>1242.1999999999998</v>
      </c>
      <c r="E167" s="5">
        <f t="shared" si="14"/>
        <v>1.4016731284290419E-3</v>
      </c>
      <c r="F167" s="4">
        <f>SUM(F168:F169)</f>
        <v>1212.4178200000001</v>
      </c>
      <c r="G167" s="5">
        <f t="shared" si="15"/>
        <v>1.3815017712950222E-3</v>
      </c>
      <c r="H167" s="4">
        <f t="shared" si="16"/>
        <v>-39.038553977942371</v>
      </c>
      <c r="I167" s="13">
        <f t="shared" si="17"/>
        <v>97.602464981484488</v>
      </c>
    </row>
    <row r="168" spans="1:9" ht="16.5" customHeight="1" x14ac:dyDescent="0.2">
      <c r="A168" s="19" t="s">
        <v>46</v>
      </c>
      <c r="B168" s="4">
        <v>1421.3860199999999</v>
      </c>
      <c r="C168" s="5">
        <f t="shared" si="13"/>
        <v>1.5543211745411491E-3</v>
      </c>
      <c r="D168" s="4">
        <v>613.9</v>
      </c>
      <c r="E168" s="5">
        <f t="shared" si="14"/>
        <v>6.9271223115648756E-4</v>
      </c>
      <c r="F168" s="4">
        <v>613.83000000000004</v>
      </c>
      <c r="G168" s="5">
        <f t="shared" si="15"/>
        <v>6.994348138779612E-4</v>
      </c>
      <c r="H168" s="4">
        <f t="shared" si="16"/>
        <v>-56.814687117859783</v>
      </c>
      <c r="I168" s="13">
        <f t="shared" si="17"/>
        <v>99.988597491448132</v>
      </c>
    </row>
    <row r="169" spans="1:9" ht="18.75" customHeight="1" x14ac:dyDescent="0.2">
      <c r="A169" s="19" t="s">
        <v>120</v>
      </c>
      <c r="B169" s="4">
        <v>567.44118000000003</v>
      </c>
      <c r="C169" s="5">
        <f t="shared" si="13"/>
        <v>6.205111271465972E-4</v>
      </c>
      <c r="D169" s="4">
        <v>628.29999999999995</v>
      </c>
      <c r="E169" s="5">
        <f t="shared" si="14"/>
        <v>7.0896089727255445E-4</v>
      </c>
      <c r="F169" s="4">
        <v>598.58781999999997</v>
      </c>
      <c r="G169" s="5">
        <f t="shared" si="15"/>
        <v>6.8206695741706094E-4</v>
      </c>
      <c r="H169" s="4">
        <f t="shared" si="16"/>
        <v>5.4889636314375139</v>
      </c>
      <c r="I169" s="13">
        <f t="shared" si="17"/>
        <v>95.271020213273914</v>
      </c>
    </row>
    <row r="170" spans="1:9" ht="51" customHeight="1" x14ac:dyDescent="0.2">
      <c r="A170" s="9" t="s">
        <v>128</v>
      </c>
      <c r="B170" s="4">
        <f>SUM(B171)</f>
        <v>615.78264999999999</v>
      </c>
      <c r="C170" s="5">
        <f t="shared" si="13"/>
        <v>6.7337373404732196E-4</v>
      </c>
      <c r="D170" s="4">
        <f t="shared" ref="D170:F171" si="23">SUM(D171)</f>
        <v>770.25</v>
      </c>
      <c r="E170" s="5">
        <f t="shared" si="14"/>
        <v>8.6913438027086593E-4</v>
      </c>
      <c r="F170" s="4">
        <f t="shared" si="23"/>
        <v>765.38635999999997</v>
      </c>
      <c r="G170" s="5">
        <f t="shared" si="15"/>
        <v>8.7212724410884142E-4</v>
      </c>
      <c r="H170" s="4">
        <f t="shared" si="16"/>
        <v>24.294888789088162</v>
      </c>
      <c r="I170" s="13">
        <f t="shared" si="17"/>
        <v>99.368563453424201</v>
      </c>
    </row>
    <row r="171" spans="1:9" ht="33.75" customHeight="1" x14ac:dyDescent="0.2">
      <c r="A171" s="10" t="s">
        <v>129</v>
      </c>
      <c r="B171" s="4">
        <f>SUM(B172)</f>
        <v>615.78264999999999</v>
      </c>
      <c r="C171" s="5">
        <f t="shared" si="13"/>
        <v>6.7337373404732196E-4</v>
      </c>
      <c r="D171" s="4">
        <f t="shared" si="23"/>
        <v>770.25</v>
      </c>
      <c r="E171" s="5">
        <f t="shared" si="14"/>
        <v>8.6913438027086593E-4</v>
      </c>
      <c r="F171" s="4">
        <f t="shared" si="23"/>
        <v>765.38635999999997</v>
      </c>
      <c r="G171" s="5">
        <f t="shared" si="15"/>
        <v>8.7212724410884142E-4</v>
      </c>
      <c r="H171" s="4">
        <f t="shared" si="16"/>
        <v>24.294888789088162</v>
      </c>
      <c r="I171" s="13">
        <f t="shared" si="17"/>
        <v>99.368563453424201</v>
      </c>
    </row>
    <row r="172" spans="1:9" ht="30.75" customHeight="1" x14ac:dyDescent="0.2">
      <c r="A172" s="19" t="s">
        <v>43</v>
      </c>
      <c r="B172" s="4">
        <v>615.78264999999999</v>
      </c>
      <c r="C172" s="5">
        <f t="shared" si="13"/>
        <v>6.7337373404732196E-4</v>
      </c>
      <c r="D172" s="4">
        <v>770.25</v>
      </c>
      <c r="E172" s="5">
        <f t="shared" si="14"/>
        <v>8.6913438027086593E-4</v>
      </c>
      <c r="F172" s="4">
        <v>765.38635999999997</v>
      </c>
      <c r="G172" s="5">
        <f t="shared" si="15"/>
        <v>8.7212724410884142E-4</v>
      </c>
      <c r="H172" s="4">
        <f t="shared" si="16"/>
        <v>24.294888789088162</v>
      </c>
      <c r="I172" s="13">
        <f t="shared" si="17"/>
        <v>99.368563453424201</v>
      </c>
    </row>
    <row r="173" spans="1:9" ht="15" x14ac:dyDescent="0.2">
      <c r="A173" s="10" t="s">
        <v>77</v>
      </c>
      <c r="B173" s="15">
        <f>SUM(B5+B22+B39+B41+B56+B66+B69+B72+B78+B85+B131+B134+B137+B140+B143+B146+B149+B153+B157+B160+B163+B166+B170)</f>
        <v>914473.81871999975</v>
      </c>
      <c r="C173" s="15" t="s">
        <v>90</v>
      </c>
      <c r="D173" s="15">
        <f>SUM(D5+D22+D39+D41+D56+D66+D69+D72+D78+D85+D131+D134+D137+D140+D143+D146+D149+D153+D157+D160+D163+D166+D170)</f>
        <v>886226.59221000026</v>
      </c>
      <c r="E173" s="15" t="s">
        <v>90</v>
      </c>
      <c r="F173" s="15">
        <f>SUM(F5+F22+F39+F41+F56+F66+F69+F72+F78+F85+F131+F134+F137+F140+F143+F146+F149+F153+F157+F160+F163+F166+F170)</f>
        <v>877608.58885000017</v>
      </c>
      <c r="G173" s="14" t="s">
        <v>79</v>
      </c>
      <c r="H173" s="4" t="s">
        <v>90</v>
      </c>
      <c r="I173" s="11" t="s">
        <v>90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01.01.2024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dcterms:created xsi:type="dcterms:W3CDTF">2021-07-16T11:47:31Z</dcterms:created>
  <dcterms:modified xsi:type="dcterms:W3CDTF">2024-01-31T12:03:01Z</dcterms:modified>
</cp:coreProperties>
</file>